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8145" firstSheet="1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<sst xmlns="http://schemas.openxmlformats.org/spreadsheetml/2006/main" count="1062" uniqueCount="130">
  <si>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</si>
  <si>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</si>
  <si>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</si>
  <si>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</si>
  <si>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</si>
  <si>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</si>
  <si>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</si>
  <si>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</si>
  <si>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</si>
  <si>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</si>
  <si>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</si>
  <si>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</si>
  <si>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</si>
  <si>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</si>
  <si>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</si>
  <si>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</si>
  <si>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</si>
  <si>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</si>
  <si>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</si>
  <si>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</si>
  <si>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</si>
  <si>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</si>
  <si>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</si>
  <si>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</si>
  <si>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</si>
  <si>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</si>
  <si>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</si>
  <si>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</si>
  <si>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</si>
  <si>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Územný plán rozvoja obce</t>
  </si>
  <si>
    <t>Členstvo obce v samosprávnych orgánoch a združeniach</t>
  </si>
  <si>
    <t>Propagácia a prezentácia obce</t>
  </si>
  <si>
    <t>Voľby, referendá a sčítanie obyvateľov a domov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</si>
  <si>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</si>
  <si>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</si>
  <si>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</si>
  <si>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</si>
  <si>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</si>
  <si>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</si>
  <si>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</si>
  <si>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</si>
  <si>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</si>
  <si>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</si>
  <si>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</si>
  <si>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</si>
  <si>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</si>
  <si>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</si>
  <si>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</si>
  <si>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</si>
  <si>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</si>
  <si>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</si>
  <si>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</si>
  <si>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</si>
  <si>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</si>
  <si>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</si>
  <si>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</si>
  <si>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</si>
  <si>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</si>
  <si>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</si>
  <si>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</si>
  <si>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</si>
  <si>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</si>
  <si>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</si>
  <si>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</si>
  <si>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Voľnočasové aktivity obec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</si>
  <si>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</si>
  <si>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</si>
  <si>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</si>
  <si>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</si>
  <si>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</si>
  <si>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</si>
  <si>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</si>
  <si>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</si>
  <si>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</si>
  <si>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</si>
  <si>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</si>
  <si>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</si>
  <si>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</si>
  <si>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</si>
  <si>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</si>
  <si>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</si>
  <si>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</si>
  <si>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</si>
  <si>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</si>
  <si>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</si>
  <si>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</si>
  <si>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</si>
  <si>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</si>
  <si>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FP pri narodení dieťaťa</t>
  </si>
  <si>
    <t>Rodinné prídavky</t>
  </si>
  <si>
    <t>Rozpočet - sumarizácia</t>
  </si>
  <si>
    <t>Rozpočet rok 2018</t>
  </si>
  <si>
    <t>Rozpočet rok 2019</t>
  </si>
  <si>
    <t>Index 19/18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</si>
  <si>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</si>
  <si>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</si>
  <si>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</si>
  <si>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</si>
  <si>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</si>
  <si>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</si>
  <si>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</si>
  <si>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</si>
  <si>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</si>
  <si>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</si>
  <si>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</si>
  <si>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</si>
  <si>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</si>
  <si>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</si>
  <si>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</si>
  <si>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</si>
  <si>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</si>
  <si>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</si>
  <si>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</si>
  <si>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2019</t>
  </si>
  <si>
    <t>Rozpočet 2020</t>
  </si>
  <si>
    <t>Rozpočet 2021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</si>
  <si>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</si>
  <si>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</si>
  <si>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</si>
  <si>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</si>
  <si>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</si>
  <si>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</si>
  <si>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</si>
  <si>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</si>
  <si>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</si>
  <si>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</si>
  <si>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2020</t>
  </si>
  <si>
    <t>Rozpočet rok 2021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</si>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</sst>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33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7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2" fillId="40" borderId="17" applyNumberFormat="0" applyAlignment="0" applyProtection="0"/>
    <xf numFmtId="0" fontId="43" fillId="41" borderId="17" applyNumberFormat="0" applyAlignment="0" applyProtection="0"/>
    <xf numFmtId="0" fontId="44" fillId="41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0" borderId="56" xfId="0" applyFont="1" applyFill="1" applyBorder="1" applyAlignment="1">
      <alignment horizontal="center" vertical="center"/>
    </xf>
    <xf numFmtId="0" fontId="1" fillId="50" borderId="57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172" fontId="4" fillId="49" borderId="29" xfId="0" applyNumberFormat="1" applyFont="1" applyFill="1" applyBorder="1" applyAlignment="1">
      <alignment horizontal="center" vertical="center" wrapText="1"/>
    </xf>
    <xf numFmtId="0" fontId="0" fillId="50" borderId="58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61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/>
    </xf>
    <xf numFmtId="14" fontId="3" fillId="50" borderId="59" xfId="0" applyNumberFormat="1" applyFont="1" applyFill="1" applyBorder="1" applyAlignment="1">
      <alignment horizontal="center" vertical="center"/>
    </xf>
    <xf numFmtId="0" fontId="3" fillId="50" borderId="59" xfId="0" applyFont="1" applyFill="1" applyBorder="1" applyAlignment="1">
      <alignment horizontal="center" vertical="center"/>
    </xf>
    <xf numFmtId="0" fontId="2" fillId="51" borderId="62" xfId="0" applyFont="1" applyFill="1" applyBorder="1" applyAlignment="1">
      <alignment wrapText="1"/>
    </xf>
    <xf numFmtId="0" fontId="2" fillId="52" borderId="62" xfId="0" applyFont="1" applyFill="1" applyBorder="1" applyAlignment="1">
      <alignment wrapText="1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9.57421875" style="0" customWidth="1"/>
    <col min="9" max="9" width="8.7109375" style="0" customWidth="1"/>
    <col min="10" max="10" width="10.14062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9.7109375" style="0" customWidth="1"/>
    <col min="22" max="22" width="7.7109375" style="0" customWidth="1"/>
    <col min="23" max="25" width="0" style="0" hidden="1" customWidth="1"/>
    <col min="26" max="28" width="7.7109375" style="0" customWidth="1"/>
    <col min="29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26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43830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43830</v>
      </c>
      <c r="AG7" s="15"/>
      <c r="AH7" s="16" t="s">
        <v>10</v>
      </c>
      <c r="AI7" s="17" t="s">
        <v>10</v>
      </c>
      <c r="AJ7" s="111">
        <v>43830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6"/>
      <c r="N8" s="116"/>
      <c r="O8" s="116"/>
      <c r="P8" s="116"/>
      <c r="Q8" s="116"/>
      <c r="R8" s="116"/>
      <c r="S8" s="118"/>
      <c r="T8" s="12"/>
      <c r="U8" s="25">
        <v>2019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2019</v>
      </c>
      <c r="AI8" s="18">
        <v>2019</v>
      </c>
      <c r="AJ8" s="111"/>
      <c r="AK8" s="111"/>
      <c r="AL8" s="18">
        <v>2020</v>
      </c>
      <c r="AM8" s="27">
        <v>2021</v>
      </c>
    </row>
    <row r="9" spans="2:39" ht="12.75">
      <c r="B9" s="28">
        <v>1</v>
      </c>
      <c r="C9" s="29">
        <v>1</v>
      </c>
      <c r="D9" s="119" t="s">
        <v>27</v>
      </c>
      <c r="E9" s="119"/>
      <c r="F9" s="119"/>
      <c r="G9" s="30">
        <v>171767</v>
      </c>
      <c r="H9" s="31">
        <v>193526</v>
      </c>
      <c r="I9" s="31">
        <v>294298</v>
      </c>
      <c r="J9" s="32">
        <v>306830</v>
      </c>
      <c r="K9" s="33"/>
      <c r="L9" s="34">
        <v>335179</v>
      </c>
      <c r="M9" s="35">
        <v>141572</v>
      </c>
      <c r="N9" s="35">
        <v>60006</v>
      </c>
      <c r="O9" s="35">
        <v>124160</v>
      </c>
      <c r="P9" s="35">
        <v>12686</v>
      </c>
      <c r="Q9" s="35"/>
      <c r="R9" s="35">
        <f aca="true" t="shared" si="0" ref="R9:R14">SUM(M9:Q9)</f>
        <v>338424</v>
      </c>
      <c r="S9" s="35">
        <f aca="true" t="shared" si="1" ref="S9:S14">R9-L9</f>
        <v>3245</v>
      </c>
      <c r="T9" s="33"/>
      <c r="U9" s="35">
        <v>113904</v>
      </c>
      <c r="V9" s="35">
        <v>25000</v>
      </c>
      <c r="W9" s="35"/>
      <c r="X9" s="35"/>
      <c r="Y9" s="35"/>
      <c r="Z9" s="35">
        <v>2500</v>
      </c>
      <c r="AA9" s="35">
        <v>23460</v>
      </c>
      <c r="AB9" s="35">
        <v>2620</v>
      </c>
      <c r="AC9" s="35"/>
      <c r="AD9" s="35"/>
      <c r="AE9" s="35">
        <f aca="true" t="shared" si="2" ref="AE9:AE14">SUM(V9:AD9)</f>
        <v>53580</v>
      </c>
      <c r="AF9" s="35">
        <f aca="true" t="shared" si="3" ref="AF9:AF14">AE9-U9</f>
        <v>-60324</v>
      </c>
      <c r="AG9" s="36"/>
      <c r="AH9" s="37">
        <f aca="true" t="shared" si="4" ref="AH9:AH14">L9+U9</f>
        <v>449083</v>
      </c>
      <c r="AI9" s="38">
        <f aca="true" t="shared" si="5" ref="AI9:AI14">R9+AE9</f>
        <v>392004</v>
      </c>
      <c r="AJ9" s="38">
        <f aca="true" t="shared" si="6" ref="AJ9:AJ14">AI9-AH9</f>
        <v>-57079</v>
      </c>
      <c r="AK9" s="39">
        <f aca="true" t="shared" si="7" ref="AK9:AK14">IF(AH9=0,"",AI9/AH9)</f>
        <v>0.8728987737233429</v>
      </c>
      <c r="AL9" s="38">
        <v>303103</v>
      </c>
      <c r="AM9" s="40">
        <v>303103</v>
      </c>
    </row>
    <row r="10" spans="2:39" ht="12.75">
      <c r="B10" s="28">
        <v>2</v>
      </c>
      <c r="C10" s="41">
        <v>1</v>
      </c>
      <c r="D10" s="120" t="s">
        <v>28</v>
      </c>
      <c r="E10" s="120"/>
      <c r="F10" s="120"/>
      <c r="G10" s="42">
        <v>165586</v>
      </c>
      <c r="H10" s="43">
        <v>185528</v>
      </c>
      <c r="I10" s="43">
        <v>285298</v>
      </c>
      <c r="J10" s="44">
        <v>297708</v>
      </c>
      <c r="K10" s="33"/>
      <c r="L10" s="45">
        <v>323064</v>
      </c>
      <c r="M10" s="45">
        <v>141091</v>
      </c>
      <c r="N10" s="45">
        <v>59837</v>
      </c>
      <c r="O10" s="45">
        <v>116194</v>
      </c>
      <c r="P10" s="45">
        <v>7186</v>
      </c>
      <c r="Q10" s="45"/>
      <c r="R10" s="45">
        <f t="shared" si="0"/>
        <v>324308</v>
      </c>
      <c r="S10" s="45">
        <f t="shared" si="1"/>
        <v>1244</v>
      </c>
      <c r="T10" s="33"/>
      <c r="U10" s="45">
        <v>113904</v>
      </c>
      <c r="V10" s="45">
        <v>25000</v>
      </c>
      <c r="W10" s="45"/>
      <c r="X10" s="45"/>
      <c r="Y10" s="45"/>
      <c r="Z10" s="45">
        <v>2500</v>
      </c>
      <c r="AA10" s="45">
        <v>23460</v>
      </c>
      <c r="AB10" s="45">
        <v>2620</v>
      </c>
      <c r="AC10" s="45"/>
      <c r="AD10" s="45"/>
      <c r="AE10" s="45">
        <f t="shared" si="2"/>
        <v>53580</v>
      </c>
      <c r="AF10" s="45">
        <f t="shared" si="3"/>
        <v>-60324</v>
      </c>
      <c r="AG10" s="36"/>
      <c r="AH10" s="46">
        <f t="shared" si="4"/>
        <v>436968</v>
      </c>
      <c r="AI10" s="47">
        <f t="shared" si="5"/>
        <v>377888</v>
      </c>
      <c r="AJ10" s="47">
        <f t="shared" si="6"/>
        <v>-59080</v>
      </c>
      <c r="AK10" s="48">
        <f t="shared" si="7"/>
        <v>0.86479559143919</v>
      </c>
      <c r="AL10" s="47">
        <v>294603</v>
      </c>
      <c r="AM10" s="49">
        <v>294603</v>
      </c>
    </row>
    <row r="11" spans="2:39" ht="12.75">
      <c r="B11" s="28">
        <v>3</v>
      </c>
      <c r="C11" s="41">
        <v>2</v>
      </c>
      <c r="D11" s="120" t="s">
        <v>29</v>
      </c>
      <c r="E11" s="120"/>
      <c r="F11" s="120"/>
      <c r="G11" s="42">
        <v>1296</v>
      </c>
      <c r="H11" s="43">
        <v>120</v>
      </c>
      <c r="I11" s="43"/>
      <c r="J11" s="44"/>
      <c r="K11" s="33"/>
      <c r="L11" s="45">
        <v>96</v>
      </c>
      <c r="M11" s="45"/>
      <c r="N11" s="45"/>
      <c r="O11" s="45">
        <v>96</v>
      </c>
      <c r="P11" s="45"/>
      <c r="Q11" s="45"/>
      <c r="R11" s="45">
        <f t="shared" si="0"/>
        <v>96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96</v>
      </c>
      <c r="AI11" s="47">
        <f t="shared" si="5"/>
        <v>96</v>
      </c>
      <c r="AJ11" s="47">
        <f t="shared" si="6"/>
        <v>0</v>
      </c>
      <c r="AK11" s="48">
        <f t="shared" si="7"/>
        <v>1</v>
      </c>
      <c r="AL11" s="47"/>
      <c r="AM11" s="49"/>
    </row>
    <row r="12" spans="2:39" ht="12.75">
      <c r="B12" s="28">
        <v>4</v>
      </c>
      <c r="C12" s="41">
        <v>3</v>
      </c>
      <c r="D12" s="120" t="s">
        <v>30</v>
      </c>
      <c r="E12" s="120"/>
      <c r="F12" s="120"/>
      <c r="G12" s="42">
        <v>2086</v>
      </c>
      <c r="H12" s="43">
        <v>2536</v>
      </c>
      <c r="I12" s="43">
        <v>5000</v>
      </c>
      <c r="J12" s="44">
        <v>4098</v>
      </c>
      <c r="K12" s="33"/>
      <c r="L12" s="45">
        <v>5500</v>
      </c>
      <c r="M12" s="45"/>
      <c r="N12" s="45"/>
      <c r="O12" s="45"/>
      <c r="P12" s="45">
        <v>5500</v>
      </c>
      <c r="Q12" s="45"/>
      <c r="R12" s="45">
        <f t="shared" si="0"/>
        <v>5500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5500</v>
      </c>
      <c r="AI12" s="47">
        <f t="shared" si="5"/>
        <v>5500</v>
      </c>
      <c r="AJ12" s="47">
        <f t="shared" si="6"/>
        <v>0</v>
      </c>
      <c r="AK12" s="48">
        <f t="shared" si="7"/>
        <v>1</v>
      </c>
      <c r="AL12" s="47">
        <v>5000</v>
      </c>
      <c r="AM12" s="49">
        <v>5000</v>
      </c>
    </row>
    <row r="13" spans="2:39" ht="12.75">
      <c r="B13" s="28">
        <v>5</v>
      </c>
      <c r="C13" s="41">
        <v>4</v>
      </c>
      <c r="D13" s="120" t="s">
        <v>31</v>
      </c>
      <c r="E13" s="120"/>
      <c r="F13" s="120"/>
      <c r="G13" s="42">
        <v>1919</v>
      </c>
      <c r="H13" s="43">
        <v>4657</v>
      </c>
      <c r="I13" s="43">
        <v>4000</v>
      </c>
      <c r="J13" s="44">
        <v>4458</v>
      </c>
      <c r="K13" s="33"/>
      <c r="L13" s="45">
        <v>4574</v>
      </c>
      <c r="M13" s="45"/>
      <c r="N13" s="45"/>
      <c r="O13" s="45">
        <v>6575</v>
      </c>
      <c r="P13" s="45"/>
      <c r="Q13" s="45"/>
      <c r="R13" s="45">
        <f t="shared" si="0"/>
        <v>6575</v>
      </c>
      <c r="S13" s="45">
        <f t="shared" si="1"/>
        <v>2001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4574</v>
      </c>
      <c r="AI13" s="47">
        <f t="shared" si="5"/>
        <v>6575</v>
      </c>
      <c r="AJ13" s="47">
        <f t="shared" si="6"/>
        <v>2001</v>
      </c>
      <c r="AK13" s="48">
        <f t="shared" si="7"/>
        <v>1.4374726716222126</v>
      </c>
      <c r="AL13" s="47">
        <v>3500</v>
      </c>
      <c r="AM13" s="49">
        <v>3500</v>
      </c>
    </row>
    <row r="14" spans="2:39" ht="12.75">
      <c r="B14" s="28">
        <v>6</v>
      </c>
      <c r="C14" s="41">
        <v>5</v>
      </c>
      <c r="D14" s="120" t="s">
        <v>32</v>
      </c>
      <c r="E14" s="120"/>
      <c r="F14" s="120"/>
      <c r="G14" s="42">
        <v>880</v>
      </c>
      <c r="H14" s="43">
        <v>685</v>
      </c>
      <c r="I14" s="43"/>
      <c r="J14" s="44">
        <v>566</v>
      </c>
      <c r="K14" s="33"/>
      <c r="L14" s="45">
        <v>1945</v>
      </c>
      <c r="M14" s="45">
        <v>481</v>
      </c>
      <c r="N14" s="45">
        <v>169</v>
      </c>
      <c r="O14" s="45">
        <v>1295</v>
      </c>
      <c r="P14" s="45"/>
      <c r="Q14" s="45"/>
      <c r="R14" s="45">
        <f t="shared" si="0"/>
        <v>1945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1945</v>
      </c>
      <c r="AI14" s="47">
        <f t="shared" si="5"/>
        <v>1945</v>
      </c>
      <c r="AJ14" s="47">
        <f t="shared" si="6"/>
        <v>0</v>
      </c>
      <c r="AK14" s="48">
        <f t="shared" si="7"/>
        <v>1</v>
      </c>
      <c r="AL14" s="47"/>
      <c r="AM14" s="49"/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0039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79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43830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43830</v>
      </c>
      <c r="AG7" s="15"/>
      <c r="AH7" s="16" t="s">
        <v>10</v>
      </c>
      <c r="AI7" s="17" t="s">
        <v>10</v>
      </c>
      <c r="AJ7" s="111">
        <v>43830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6"/>
      <c r="N8" s="116"/>
      <c r="O8" s="116"/>
      <c r="P8" s="116"/>
      <c r="Q8" s="116"/>
      <c r="R8" s="116"/>
      <c r="S8" s="118"/>
      <c r="T8" s="12"/>
      <c r="U8" s="25">
        <v>2019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2019</v>
      </c>
      <c r="AI8" s="18">
        <v>2019</v>
      </c>
      <c r="AJ8" s="111"/>
      <c r="AK8" s="111"/>
      <c r="AL8" s="18">
        <v>2020</v>
      </c>
      <c r="AM8" s="27">
        <v>2021</v>
      </c>
    </row>
    <row r="9" spans="2:39" ht="12.75">
      <c r="B9" s="28">
        <v>1</v>
      </c>
      <c r="C9" s="29">
        <v>10</v>
      </c>
      <c r="D9" s="119" t="s">
        <v>80</v>
      </c>
      <c r="E9" s="119"/>
      <c r="F9" s="119"/>
      <c r="G9" s="30">
        <v>23752</v>
      </c>
      <c r="H9" s="31">
        <v>18316</v>
      </c>
      <c r="I9" s="31">
        <v>25955</v>
      </c>
      <c r="J9" s="32">
        <v>16785</v>
      </c>
      <c r="K9" s="33"/>
      <c r="L9" s="34">
        <v>24421</v>
      </c>
      <c r="M9" s="35">
        <v>15141</v>
      </c>
      <c r="N9" s="35">
        <v>5004</v>
      </c>
      <c r="O9" s="35">
        <v>3822</v>
      </c>
      <c r="P9" s="35">
        <v>6419</v>
      </c>
      <c r="Q9" s="35"/>
      <c r="R9" s="35">
        <f aca="true" t="shared" si="0" ref="R9:R18">SUM(M9:Q9)</f>
        <v>30386</v>
      </c>
      <c r="S9" s="35">
        <f aca="true" t="shared" si="1" ref="S9:S18">R9-L9</f>
        <v>5965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24421</v>
      </c>
      <c r="AI9" s="38">
        <f aca="true" t="shared" si="5" ref="AI9:AI18">R9+AE9</f>
        <v>30386</v>
      </c>
      <c r="AJ9" s="38">
        <f aca="true" t="shared" si="6" ref="AJ9:AJ18">AI9-AH9</f>
        <v>5965</v>
      </c>
      <c r="AK9" s="39">
        <f aca="true" t="shared" si="7" ref="AK9:AK18">IF(AH9=0,"",AI9/AH9)</f>
        <v>1.2442569919331723</v>
      </c>
      <c r="AL9" s="38">
        <v>21600</v>
      </c>
      <c r="AM9" s="40">
        <v>21600</v>
      </c>
    </row>
    <row r="10" spans="2:39" ht="12.75">
      <c r="B10" s="28">
        <v>2</v>
      </c>
      <c r="C10" s="41">
        <v>1</v>
      </c>
      <c r="D10" s="120" t="s">
        <v>81</v>
      </c>
      <c r="E10" s="120"/>
      <c r="F10" s="120"/>
      <c r="G10" s="42">
        <v>11197</v>
      </c>
      <c r="H10" s="43">
        <v>13603</v>
      </c>
      <c r="I10" s="43">
        <v>19475</v>
      </c>
      <c r="J10" s="44">
        <v>14499</v>
      </c>
      <c r="K10" s="33"/>
      <c r="L10" s="45">
        <v>14970</v>
      </c>
      <c r="M10" s="45">
        <v>11920</v>
      </c>
      <c r="N10" s="45">
        <v>3728</v>
      </c>
      <c r="O10" s="45">
        <v>1149</v>
      </c>
      <c r="P10" s="45"/>
      <c r="Q10" s="45"/>
      <c r="R10" s="45">
        <f t="shared" si="0"/>
        <v>16797</v>
      </c>
      <c r="S10" s="45">
        <f t="shared" si="1"/>
        <v>1827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14970</v>
      </c>
      <c r="AI10" s="47">
        <f t="shared" si="5"/>
        <v>16797</v>
      </c>
      <c r="AJ10" s="47">
        <f t="shared" si="6"/>
        <v>1827</v>
      </c>
      <c r="AK10" s="48">
        <f t="shared" si="7"/>
        <v>1.1220440881763527</v>
      </c>
      <c r="AL10" s="47">
        <v>14970</v>
      </c>
      <c r="AM10" s="49">
        <v>14970</v>
      </c>
    </row>
    <row r="11" spans="2:39" ht="12.75">
      <c r="B11" s="28">
        <v>3</v>
      </c>
      <c r="C11" s="41">
        <v>2</v>
      </c>
      <c r="D11" s="120" t="s">
        <v>82</v>
      </c>
      <c r="E11" s="120"/>
      <c r="F11" s="120"/>
      <c r="G11" s="42">
        <v>1012</v>
      </c>
      <c r="H11" s="43">
        <v>1161</v>
      </c>
      <c r="I11" s="43">
        <v>1500</v>
      </c>
      <c r="J11" s="44">
        <v>936</v>
      </c>
      <c r="K11" s="33"/>
      <c r="L11" s="45">
        <v>1500</v>
      </c>
      <c r="M11" s="45"/>
      <c r="N11" s="45"/>
      <c r="O11" s="45">
        <v>1500</v>
      </c>
      <c r="P11" s="45"/>
      <c r="Q11" s="45"/>
      <c r="R11" s="45">
        <f t="shared" si="0"/>
        <v>1500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1500</v>
      </c>
      <c r="AI11" s="47">
        <f t="shared" si="5"/>
        <v>1500</v>
      </c>
      <c r="AJ11" s="47">
        <f t="shared" si="6"/>
        <v>0</v>
      </c>
      <c r="AK11" s="48">
        <f t="shared" si="7"/>
        <v>1</v>
      </c>
      <c r="AL11" s="47">
        <v>1500</v>
      </c>
      <c r="AM11" s="49">
        <v>1500</v>
      </c>
    </row>
    <row r="12" spans="2:39" ht="12.75">
      <c r="B12" s="28">
        <v>4</v>
      </c>
      <c r="C12" s="41">
        <v>3</v>
      </c>
      <c r="D12" s="120" t="s">
        <v>83</v>
      </c>
      <c r="E12" s="120"/>
      <c r="F12" s="120"/>
      <c r="G12" s="42">
        <v>9722</v>
      </c>
      <c r="H12" s="43">
        <v>2352</v>
      </c>
      <c r="I12" s="43">
        <v>3480</v>
      </c>
      <c r="J12" s="44"/>
      <c r="K12" s="33"/>
      <c r="L12" s="45">
        <v>6329</v>
      </c>
      <c r="M12" s="45">
        <v>3221</v>
      </c>
      <c r="N12" s="45">
        <v>1276</v>
      </c>
      <c r="O12" s="45">
        <v>1173</v>
      </c>
      <c r="P12" s="45">
        <v>2500</v>
      </c>
      <c r="Q12" s="45"/>
      <c r="R12" s="45">
        <f t="shared" si="0"/>
        <v>8170</v>
      </c>
      <c r="S12" s="45">
        <f t="shared" si="1"/>
        <v>1841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6329</v>
      </c>
      <c r="AI12" s="47">
        <f t="shared" si="5"/>
        <v>8170</v>
      </c>
      <c r="AJ12" s="47">
        <f t="shared" si="6"/>
        <v>1841</v>
      </c>
      <c r="AK12" s="48">
        <f t="shared" si="7"/>
        <v>1.2908832358982463</v>
      </c>
      <c r="AL12" s="47">
        <v>3630</v>
      </c>
      <c r="AM12" s="49">
        <v>3630</v>
      </c>
    </row>
    <row r="13" spans="2:39" ht="12.75">
      <c r="B13" s="28">
        <v>5</v>
      </c>
      <c r="C13" s="50">
        <v>1</v>
      </c>
      <c r="D13" s="121" t="s">
        <v>84</v>
      </c>
      <c r="E13" s="121"/>
      <c r="F13" s="121"/>
      <c r="G13" s="51"/>
      <c r="H13" s="52">
        <v>150</v>
      </c>
      <c r="I13" s="52">
        <v>350</v>
      </c>
      <c r="J13" s="53"/>
      <c r="K13" s="33"/>
      <c r="L13" s="54">
        <v>500</v>
      </c>
      <c r="M13" s="54"/>
      <c r="N13" s="54"/>
      <c r="O13" s="54"/>
      <c r="P13" s="54">
        <v>500</v>
      </c>
      <c r="Q13" s="54"/>
      <c r="R13" s="54">
        <f t="shared" si="0"/>
        <v>500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500</v>
      </c>
      <c r="AI13" s="56">
        <f t="shared" si="5"/>
        <v>500</v>
      </c>
      <c r="AJ13" s="56">
        <f t="shared" si="6"/>
        <v>0</v>
      </c>
      <c r="AK13" s="57">
        <f t="shared" si="7"/>
        <v>1</v>
      </c>
      <c r="AL13" s="56">
        <v>500</v>
      </c>
      <c r="AM13" s="58">
        <v>500</v>
      </c>
    </row>
    <row r="14" spans="2:39" ht="12.75">
      <c r="B14" s="28">
        <v>6</v>
      </c>
      <c r="C14" s="50">
        <v>2</v>
      </c>
      <c r="D14" s="121" t="s">
        <v>85</v>
      </c>
      <c r="E14" s="121"/>
      <c r="F14" s="121"/>
      <c r="G14" s="51"/>
      <c r="H14" s="52"/>
      <c r="I14" s="52">
        <v>2000</v>
      </c>
      <c r="J14" s="53"/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86</v>
      </c>
      <c r="E15" s="121"/>
      <c r="F15" s="121"/>
      <c r="G15" s="51">
        <v>9722</v>
      </c>
      <c r="H15" s="52">
        <v>2202</v>
      </c>
      <c r="I15" s="52">
        <v>1130</v>
      </c>
      <c r="J15" s="53"/>
      <c r="K15" s="33"/>
      <c r="L15" s="54">
        <v>3829</v>
      </c>
      <c r="M15" s="54">
        <v>3221</v>
      </c>
      <c r="N15" s="54">
        <v>1276</v>
      </c>
      <c r="O15" s="54">
        <v>1173</v>
      </c>
      <c r="P15" s="54"/>
      <c r="Q15" s="54"/>
      <c r="R15" s="54">
        <f t="shared" si="0"/>
        <v>5670</v>
      </c>
      <c r="S15" s="54">
        <f t="shared" si="1"/>
        <v>1841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3829</v>
      </c>
      <c r="AI15" s="56">
        <f t="shared" si="5"/>
        <v>5670</v>
      </c>
      <c r="AJ15" s="56">
        <f t="shared" si="6"/>
        <v>1841</v>
      </c>
      <c r="AK15" s="57">
        <f t="shared" si="7"/>
        <v>1.4808043875685557</v>
      </c>
      <c r="AL15" s="56">
        <v>1130</v>
      </c>
      <c r="AM15" s="58">
        <v>1130</v>
      </c>
    </row>
    <row r="16" spans="2:39" ht="12.75">
      <c r="B16" s="28">
        <v>8</v>
      </c>
      <c r="C16" s="41">
        <v>4</v>
      </c>
      <c r="D16" s="120" t="s">
        <v>87</v>
      </c>
      <c r="E16" s="120"/>
      <c r="F16" s="120"/>
      <c r="G16" s="42">
        <v>1821</v>
      </c>
      <c r="H16" s="43">
        <v>1200</v>
      </c>
      <c r="I16" s="43">
        <v>1500</v>
      </c>
      <c r="J16" s="44">
        <v>1350</v>
      </c>
      <c r="K16" s="33"/>
      <c r="L16" s="45">
        <v>1622</v>
      </c>
      <c r="M16" s="45"/>
      <c r="N16" s="45"/>
      <c r="O16" s="45"/>
      <c r="P16" s="45">
        <v>3919</v>
      </c>
      <c r="Q16" s="45"/>
      <c r="R16" s="45">
        <f t="shared" si="0"/>
        <v>3919</v>
      </c>
      <c r="S16" s="45">
        <f t="shared" si="1"/>
        <v>2297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1622</v>
      </c>
      <c r="AI16" s="47">
        <f t="shared" si="5"/>
        <v>3919</v>
      </c>
      <c r="AJ16" s="47">
        <f t="shared" si="6"/>
        <v>2297</v>
      </c>
      <c r="AK16" s="48">
        <f t="shared" si="7"/>
        <v>2.4161528976572133</v>
      </c>
      <c r="AL16" s="47">
        <v>1500</v>
      </c>
      <c r="AM16" s="49">
        <v>1500</v>
      </c>
    </row>
    <row r="17" spans="2:39" ht="12.75">
      <c r="B17" s="28">
        <v>9</v>
      </c>
      <c r="C17" s="50">
        <v>1</v>
      </c>
      <c r="D17" s="121" t="s">
        <v>88</v>
      </c>
      <c r="E17" s="121"/>
      <c r="F17" s="121"/>
      <c r="G17" s="51">
        <v>1750</v>
      </c>
      <c r="H17" s="52">
        <v>1200</v>
      </c>
      <c r="I17" s="52">
        <v>1500</v>
      </c>
      <c r="J17" s="53">
        <v>1350</v>
      </c>
      <c r="K17" s="33"/>
      <c r="L17" s="54">
        <v>1500</v>
      </c>
      <c r="M17" s="54"/>
      <c r="N17" s="54"/>
      <c r="O17" s="54"/>
      <c r="P17" s="54">
        <v>3700</v>
      </c>
      <c r="Q17" s="54"/>
      <c r="R17" s="54">
        <f t="shared" si="0"/>
        <v>3700</v>
      </c>
      <c r="S17" s="54">
        <f t="shared" si="1"/>
        <v>2200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1500</v>
      </c>
      <c r="AI17" s="56">
        <f t="shared" si="5"/>
        <v>3700</v>
      </c>
      <c r="AJ17" s="56">
        <f t="shared" si="6"/>
        <v>2200</v>
      </c>
      <c r="AK17" s="57">
        <f t="shared" si="7"/>
        <v>2.466666666666667</v>
      </c>
      <c r="AL17" s="56">
        <v>1500</v>
      </c>
      <c r="AM17" s="58">
        <v>1500</v>
      </c>
    </row>
    <row r="18" spans="2:39" ht="12.75">
      <c r="B18" s="28">
        <v>10</v>
      </c>
      <c r="C18" s="50">
        <v>2</v>
      </c>
      <c r="D18" s="121" t="s">
        <v>89</v>
      </c>
      <c r="E18" s="121"/>
      <c r="F18" s="121"/>
      <c r="G18" s="51">
        <v>71</v>
      </c>
      <c r="H18" s="52"/>
      <c r="I18" s="52"/>
      <c r="J18" s="53"/>
      <c r="K18" s="33"/>
      <c r="L18" s="54">
        <v>122</v>
      </c>
      <c r="M18" s="54"/>
      <c r="N18" s="54"/>
      <c r="O18" s="54"/>
      <c r="P18" s="54">
        <v>219</v>
      </c>
      <c r="Q18" s="54"/>
      <c r="R18" s="54">
        <f t="shared" si="0"/>
        <v>219</v>
      </c>
      <c r="S18" s="54">
        <f t="shared" si="1"/>
        <v>97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122</v>
      </c>
      <c r="AI18" s="56">
        <f t="shared" si="5"/>
        <v>219</v>
      </c>
      <c r="AJ18" s="56">
        <f t="shared" si="6"/>
        <v>97</v>
      </c>
      <c r="AK18" s="57">
        <f t="shared" si="7"/>
        <v>1.7950819672131149</v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90</v>
      </c>
      <c r="C2" s="123"/>
      <c r="D2" s="124" t="s">
        <v>91</v>
      </c>
      <c r="E2" s="124"/>
      <c r="F2" s="124"/>
      <c r="G2" s="124"/>
      <c r="H2" s="124" t="s">
        <v>92</v>
      </c>
      <c r="I2" s="124"/>
      <c r="J2" s="124"/>
      <c r="K2" s="124"/>
      <c r="L2" s="124" t="s">
        <v>93</v>
      </c>
      <c r="M2" s="2"/>
    </row>
    <row r="3" spans="1:13" ht="36">
      <c r="A3" s="2"/>
      <c r="B3" s="122"/>
      <c r="C3" s="123"/>
      <c r="D3" s="60" t="s">
        <v>94</v>
      </c>
      <c r="E3" s="61" t="s">
        <v>95</v>
      </c>
      <c r="F3" s="61" t="s">
        <v>96</v>
      </c>
      <c r="G3" s="125" t="s">
        <v>97</v>
      </c>
      <c r="H3" s="60" t="s">
        <v>94</v>
      </c>
      <c r="I3" s="61" t="s">
        <v>95</v>
      </c>
      <c r="J3" s="61" t="s">
        <v>96</v>
      </c>
      <c r="K3" s="124" t="s">
        <v>97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98</v>
      </c>
      <c r="G4" s="125"/>
      <c r="H4" s="60" t="s">
        <v>2</v>
      </c>
      <c r="I4" s="61" t="s">
        <v>3</v>
      </c>
      <c r="J4" s="61" t="s">
        <v>98</v>
      </c>
      <c r="K4" s="124"/>
      <c r="L4" s="124"/>
      <c r="M4" s="2"/>
    </row>
    <row r="5" spans="1:13" ht="12.75">
      <c r="A5" s="2"/>
      <c r="B5" s="63" t="s">
        <v>99</v>
      </c>
      <c r="C5" s="64" t="s">
        <v>100</v>
      </c>
      <c r="D5" s="65">
        <v>1652764</v>
      </c>
      <c r="E5" s="66">
        <v>78080</v>
      </c>
      <c r="F5" s="66">
        <v>341750</v>
      </c>
      <c r="G5" s="66">
        <f aca="true" t="shared" si="0" ref="G5:G16">SUM(D5:F5)</f>
        <v>2072594</v>
      </c>
      <c r="H5" s="66">
        <v>1884759</v>
      </c>
      <c r="I5" s="66">
        <v>28250</v>
      </c>
      <c r="J5" s="66">
        <v>257002</v>
      </c>
      <c r="K5" s="66">
        <f aca="true" t="shared" si="1" ref="K5:K16">SUM(H5:J5)</f>
        <v>2170011</v>
      </c>
      <c r="L5" s="67">
        <f aca="true" t="shared" si="2" ref="L5:L17">IF(G5&lt;&gt;0,K5/G5*100,"")</f>
        <v>104.70024519997645</v>
      </c>
      <c r="M5" s="2"/>
    </row>
    <row r="6" spans="1:13" ht="12.75">
      <c r="A6" s="2"/>
      <c r="B6" s="68">
        <f aca="true" t="shared" si="3" ref="B6:B17">B5+1</f>
        <v>2</v>
      </c>
      <c r="C6" s="69" t="s">
        <v>101</v>
      </c>
      <c r="D6" s="70">
        <f>SUM(D7:D16)</f>
        <v>1499645</v>
      </c>
      <c r="E6" s="70">
        <f>SUM(E7:E16)</f>
        <v>513759</v>
      </c>
      <c r="F6" s="70">
        <f>SUM(F7:F16)</f>
        <v>0</v>
      </c>
      <c r="G6" s="70">
        <f t="shared" si="0"/>
        <v>2013404</v>
      </c>
      <c r="H6" s="70">
        <f>SUM(H7:H16)</f>
        <v>1745731</v>
      </c>
      <c r="I6" s="70">
        <f>SUM(I7:I16)</f>
        <v>353802</v>
      </c>
      <c r="J6" s="70">
        <f>SUM(J7:J16)</f>
        <v>0</v>
      </c>
      <c r="K6" s="71">
        <f t="shared" si="1"/>
        <v>2099533</v>
      </c>
      <c r="L6" s="72">
        <f t="shared" si="2"/>
        <v>104.27778031632002</v>
      </c>
      <c r="M6" s="2"/>
    </row>
    <row r="7" spans="1:13" ht="12.75">
      <c r="A7" s="2"/>
      <c r="B7" s="73">
        <f t="shared" si="3"/>
        <v>3</v>
      </c>
      <c r="C7" s="74" t="s">
        <v>102</v>
      </c>
      <c r="D7" s="75">
        <v>279437</v>
      </c>
      <c r="E7" s="75">
        <v>71012</v>
      </c>
      <c r="F7" s="75"/>
      <c r="G7" s="76">
        <f t="shared" si="0"/>
        <v>350449</v>
      </c>
      <c r="H7" s="77">
        <v>338424</v>
      </c>
      <c r="I7" s="77">
        <v>53580</v>
      </c>
      <c r="J7" s="78"/>
      <c r="K7" s="76">
        <f t="shared" si="1"/>
        <v>392004</v>
      </c>
      <c r="L7" s="72">
        <f t="shared" si="2"/>
        <v>111.85764547765866</v>
      </c>
      <c r="M7" s="2"/>
    </row>
    <row r="8" spans="1:13" ht="12.75">
      <c r="A8" s="2"/>
      <c r="B8" s="73">
        <f t="shared" si="3"/>
        <v>4</v>
      </c>
      <c r="C8" s="74" t="s">
        <v>103</v>
      </c>
      <c r="D8" s="75">
        <v>15040</v>
      </c>
      <c r="E8" s="75">
        <v>38856</v>
      </c>
      <c r="F8" s="75"/>
      <c r="G8" s="76">
        <f t="shared" si="0"/>
        <v>53896</v>
      </c>
      <c r="H8" s="77">
        <v>19657</v>
      </c>
      <c r="I8" s="77">
        <v>26641</v>
      </c>
      <c r="J8" s="78"/>
      <c r="K8" s="76">
        <f t="shared" si="1"/>
        <v>46298</v>
      </c>
      <c r="L8" s="72">
        <f t="shared" si="2"/>
        <v>85.902478848152</v>
      </c>
      <c r="M8" s="2"/>
    </row>
    <row r="9" spans="1:13" ht="12.75">
      <c r="A9" s="2"/>
      <c r="B9" s="73">
        <f t="shared" si="3"/>
        <v>5</v>
      </c>
      <c r="C9" s="74" t="s">
        <v>104</v>
      </c>
      <c r="D9" s="75">
        <v>61322</v>
      </c>
      <c r="E9" s="75">
        <v>28016</v>
      </c>
      <c r="F9" s="75"/>
      <c r="G9" s="76">
        <f t="shared" si="0"/>
        <v>89338</v>
      </c>
      <c r="H9" s="77">
        <v>79730</v>
      </c>
      <c r="I9" s="77">
        <v>6115</v>
      </c>
      <c r="J9" s="78"/>
      <c r="K9" s="76">
        <f t="shared" si="1"/>
        <v>85845</v>
      </c>
      <c r="L9" s="72">
        <f t="shared" si="2"/>
        <v>96.09012962009447</v>
      </c>
      <c r="M9" s="2"/>
    </row>
    <row r="10" spans="1:13" ht="12.75">
      <c r="A10" s="2"/>
      <c r="B10" s="73">
        <f t="shared" si="3"/>
        <v>6</v>
      </c>
      <c r="C10" s="74" t="s">
        <v>105</v>
      </c>
      <c r="D10" s="75">
        <v>28560</v>
      </c>
      <c r="E10" s="75">
        <v>68232</v>
      </c>
      <c r="F10" s="75"/>
      <c r="G10" s="76">
        <f t="shared" si="0"/>
        <v>96792</v>
      </c>
      <c r="H10" s="77">
        <v>40773</v>
      </c>
      <c r="I10" s="77">
        <v>82620</v>
      </c>
      <c r="J10" s="78"/>
      <c r="K10" s="76">
        <f t="shared" si="1"/>
        <v>123393</v>
      </c>
      <c r="L10" s="72">
        <f t="shared" si="2"/>
        <v>127.48264319365236</v>
      </c>
      <c r="M10" s="2"/>
    </row>
    <row r="11" spans="1:13" ht="12.75">
      <c r="A11" s="2"/>
      <c r="B11" s="73">
        <f t="shared" si="3"/>
        <v>7</v>
      </c>
      <c r="C11" s="74" t="s">
        <v>106</v>
      </c>
      <c r="D11" s="75">
        <v>988700</v>
      </c>
      <c r="E11" s="75">
        <v>42703</v>
      </c>
      <c r="F11" s="75"/>
      <c r="G11" s="76">
        <f t="shared" si="0"/>
        <v>1031403</v>
      </c>
      <c r="H11" s="77">
        <v>1113303</v>
      </c>
      <c r="I11" s="77">
        <v>3072</v>
      </c>
      <c r="J11" s="78"/>
      <c r="K11" s="76">
        <f t="shared" si="1"/>
        <v>1116375</v>
      </c>
      <c r="L11" s="72">
        <f t="shared" si="2"/>
        <v>108.23848679904945</v>
      </c>
      <c r="M11" s="2"/>
    </row>
    <row r="12" spans="1:13" ht="12.75">
      <c r="A12" s="2"/>
      <c r="B12" s="73">
        <f t="shared" si="3"/>
        <v>8</v>
      </c>
      <c r="C12" s="74" t="s">
        <v>107</v>
      </c>
      <c r="D12" s="75">
        <v>39882</v>
      </c>
      <c r="E12" s="75">
        <v>162044</v>
      </c>
      <c r="F12" s="75"/>
      <c r="G12" s="76">
        <f t="shared" si="0"/>
        <v>201926</v>
      </c>
      <c r="H12" s="77">
        <v>57789</v>
      </c>
      <c r="I12" s="77">
        <v>88605</v>
      </c>
      <c r="J12" s="78"/>
      <c r="K12" s="76">
        <f t="shared" si="1"/>
        <v>146394</v>
      </c>
      <c r="L12" s="72">
        <f t="shared" si="2"/>
        <v>72.49883620732348</v>
      </c>
      <c r="M12" s="2"/>
    </row>
    <row r="13" spans="1:13" ht="12.75">
      <c r="A13" s="2"/>
      <c r="B13" s="73">
        <f t="shared" si="3"/>
        <v>9</v>
      </c>
      <c r="C13" s="74" t="s">
        <v>108</v>
      </c>
      <c r="D13" s="75">
        <v>15273</v>
      </c>
      <c r="E13" s="75">
        <v>18098</v>
      </c>
      <c r="F13" s="75"/>
      <c r="G13" s="76">
        <f t="shared" si="0"/>
        <v>33371</v>
      </c>
      <c r="H13" s="77">
        <v>18311</v>
      </c>
      <c r="I13" s="77">
        <v>960</v>
      </c>
      <c r="J13" s="78"/>
      <c r="K13" s="76">
        <f t="shared" si="1"/>
        <v>19271</v>
      </c>
      <c r="L13" s="72">
        <f t="shared" si="2"/>
        <v>57.74774504809565</v>
      </c>
      <c r="M13" s="2"/>
    </row>
    <row r="14" spans="1:13" ht="12.75">
      <c r="A14" s="2"/>
      <c r="B14" s="73">
        <f t="shared" si="3"/>
        <v>10</v>
      </c>
      <c r="C14" s="74" t="s">
        <v>109</v>
      </c>
      <c r="D14" s="75">
        <v>33061</v>
      </c>
      <c r="E14" s="75">
        <v>19298</v>
      </c>
      <c r="F14" s="75"/>
      <c r="G14" s="76">
        <f t="shared" si="0"/>
        <v>52359</v>
      </c>
      <c r="H14" s="77">
        <v>26804</v>
      </c>
      <c r="I14" s="77">
        <v>31684</v>
      </c>
      <c r="J14" s="78"/>
      <c r="K14" s="76">
        <f t="shared" si="1"/>
        <v>58488</v>
      </c>
      <c r="L14" s="72">
        <f t="shared" si="2"/>
        <v>111.70572394430758</v>
      </c>
      <c r="M14" s="2"/>
    </row>
    <row r="15" spans="1:13" ht="12.75">
      <c r="A15" s="2"/>
      <c r="B15" s="73">
        <f t="shared" si="3"/>
        <v>11</v>
      </c>
      <c r="C15" s="74" t="s">
        <v>110</v>
      </c>
      <c r="D15" s="75">
        <v>12415</v>
      </c>
      <c r="E15" s="75">
        <v>65500</v>
      </c>
      <c r="F15" s="75"/>
      <c r="G15" s="76">
        <f t="shared" si="0"/>
        <v>77915</v>
      </c>
      <c r="H15" s="77">
        <v>20554</v>
      </c>
      <c r="I15" s="77">
        <v>60525</v>
      </c>
      <c r="J15" s="78"/>
      <c r="K15" s="76">
        <f t="shared" si="1"/>
        <v>81079</v>
      </c>
      <c r="L15" s="72">
        <f t="shared" si="2"/>
        <v>104.06083552589361</v>
      </c>
      <c r="M15" s="2"/>
    </row>
    <row r="16" spans="1:13" ht="12.75">
      <c r="A16" s="2"/>
      <c r="B16" s="73">
        <f t="shared" si="3"/>
        <v>12</v>
      </c>
      <c r="C16" s="74" t="s">
        <v>111</v>
      </c>
      <c r="D16" s="75">
        <v>25955</v>
      </c>
      <c r="E16" s="75"/>
      <c r="F16" s="75"/>
      <c r="G16" s="76">
        <f t="shared" si="0"/>
        <v>25955</v>
      </c>
      <c r="H16" s="77">
        <v>30386</v>
      </c>
      <c r="I16" s="77"/>
      <c r="J16" s="78"/>
      <c r="K16" s="76">
        <f t="shared" si="1"/>
        <v>30386</v>
      </c>
      <c r="L16" s="72">
        <f t="shared" si="2"/>
        <v>117.07185513388556</v>
      </c>
      <c r="M16" s="2"/>
    </row>
    <row r="17" spans="1:13" ht="12.75">
      <c r="A17" s="2"/>
      <c r="B17" s="79">
        <f t="shared" si="3"/>
        <v>13</v>
      </c>
      <c r="C17" s="80" t="s">
        <v>112</v>
      </c>
      <c r="D17" s="81">
        <f aca="true" t="shared" si="4" ref="D17:K17">D5-D6</f>
        <v>153119</v>
      </c>
      <c r="E17" s="82">
        <f t="shared" si="4"/>
        <v>-435679</v>
      </c>
      <c r="F17" s="82">
        <f t="shared" si="4"/>
        <v>341750</v>
      </c>
      <c r="G17" s="82">
        <f t="shared" si="4"/>
        <v>59190</v>
      </c>
      <c r="H17" s="82">
        <f t="shared" si="4"/>
        <v>139028</v>
      </c>
      <c r="I17" s="82">
        <f t="shared" si="4"/>
        <v>-325552</v>
      </c>
      <c r="J17" s="82">
        <f t="shared" si="4"/>
        <v>257002</v>
      </c>
      <c r="K17" s="82">
        <f t="shared" si="4"/>
        <v>70478</v>
      </c>
      <c r="L17" s="83">
        <f t="shared" si="2"/>
        <v>119.07078898462578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113</v>
      </c>
      <c r="H4" s="127"/>
      <c r="I4" s="126" t="s">
        <v>114</v>
      </c>
      <c r="J4" s="127"/>
      <c r="K4" s="126" t="s">
        <v>115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</v>
      </c>
      <c r="D7" s="134" t="s">
        <v>116</v>
      </c>
      <c r="E7" s="134"/>
      <c r="F7" s="135"/>
      <c r="G7" s="91">
        <v>338424</v>
      </c>
      <c r="H7" s="92">
        <v>53580</v>
      </c>
      <c r="I7" s="91">
        <v>303103</v>
      </c>
      <c r="J7" s="92"/>
      <c r="K7" s="91">
        <v>303103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28</v>
      </c>
      <c r="E8" s="136"/>
      <c r="F8" s="137"/>
      <c r="G8" s="94">
        <v>324308</v>
      </c>
      <c r="H8" s="69">
        <v>53580</v>
      </c>
      <c r="I8" s="94">
        <v>294603</v>
      </c>
      <c r="J8" s="69"/>
      <c r="K8" s="94">
        <v>294603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29</v>
      </c>
      <c r="E9" s="136"/>
      <c r="F9" s="137"/>
      <c r="G9" s="94">
        <v>96</v>
      </c>
      <c r="H9" s="69"/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36" t="s">
        <v>30</v>
      </c>
      <c r="E10" s="136"/>
      <c r="F10" s="137"/>
      <c r="G10" s="94">
        <v>5500</v>
      </c>
      <c r="H10" s="69"/>
      <c r="I10" s="94">
        <v>5000</v>
      </c>
      <c r="J10" s="69"/>
      <c r="K10" s="94">
        <v>5000</v>
      </c>
      <c r="L10" s="95"/>
      <c r="M10" s="2"/>
    </row>
    <row r="11" spans="1:13" ht="12.75">
      <c r="A11" s="2"/>
      <c r="B11" s="89">
        <v>5</v>
      </c>
      <c r="C11" s="88">
        <v>4</v>
      </c>
      <c r="D11" s="136" t="s">
        <v>31</v>
      </c>
      <c r="E11" s="136"/>
      <c r="F11" s="137"/>
      <c r="G11" s="94">
        <v>6575</v>
      </c>
      <c r="H11" s="69"/>
      <c r="I11" s="94">
        <v>3500</v>
      </c>
      <c r="J11" s="69"/>
      <c r="K11" s="94">
        <v>3500</v>
      </c>
      <c r="L11" s="95"/>
      <c r="M11" s="2"/>
    </row>
    <row r="12" spans="1:13" ht="12.75">
      <c r="A12" s="2"/>
      <c r="B12" s="89">
        <v>6</v>
      </c>
      <c r="C12" s="88">
        <v>5</v>
      </c>
      <c r="D12" s="136" t="s">
        <v>32</v>
      </c>
      <c r="E12" s="136"/>
      <c r="F12" s="137"/>
      <c r="G12" s="94">
        <v>1945</v>
      </c>
      <c r="H12" s="69"/>
      <c r="I12" s="94"/>
      <c r="J12" s="69"/>
      <c r="K12" s="94"/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113</v>
      </c>
      <c r="H4" s="127"/>
      <c r="I4" s="126" t="s">
        <v>114</v>
      </c>
      <c r="J4" s="127"/>
      <c r="K4" s="126" t="s">
        <v>115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2</v>
      </c>
      <c r="D7" s="134" t="s">
        <v>117</v>
      </c>
      <c r="E7" s="134"/>
      <c r="F7" s="135"/>
      <c r="G7" s="91">
        <v>19657</v>
      </c>
      <c r="H7" s="92">
        <v>26641</v>
      </c>
      <c r="I7" s="91">
        <v>17956</v>
      </c>
      <c r="J7" s="92"/>
      <c r="K7" s="91">
        <v>17956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35</v>
      </c>
      <c r="E8" s="136"/>
      <c r="F8" s="137"/>
      <c r="G8" s="94">
        <v>9418</v>
      </c>
      <c r="H8" s="69"/>
      <c r="I8" s="94">
        <v>7718</v>
      </c>
      <c r="J8" s="69"/>
      <c r="K8" s="94">
        <v>7718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36</v>
      </c>
      <c r="E9" s="136"/>
      <c r="F9" s="137"/>
      <c r="G9" s="94">
        <v>5838</v>
      </c>
      <c r="H9" s="69">
        <v>26641</v>
      </c>
      <c r="I9" s="94">
        <v>5837</v>
      </c>
      <c r="J9" s="69"/>
      <c r="K9" s="94">
        <v>5837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37</v>
      </c>
      <c r="E10" s="136"/>
      <c r="F10" s="137"/>
      <c r="G10" s="94">
        <v>4401</v>
      </c>
      <c r="H10" s="69"/>
      <c r="I10" s="94">
        <v>4401</v>
      </c>
      <c r="J10" s="69"/>
      <c r="K10" s="94">
        <v>4401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38</v>
      </c>
      <c r="E11" s="138"/>
      <c r="F11" s="139"/>
      <c r="G11" s="97">
        <v>3637</v>
      </c>
      <c r="H11" s="98"/>
      <c r="I11" s="97">
        <v>3637</v>
      </c>
      <c r="J11" s="98"/>
      <c r="K11" s="97">
        <v>3637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39</v>
      </c>
      <c r="E12" s="138"/>
      <c r="F12" s="139"/>
      <c r="G12" s="97">
        <v>764</v>
      </c>
      <c r="H12" s="98"/>
      <c r="I12" s="97">
        <v>764</v>
      </c>
      <c r="J12" s="98"/>
      <c r="K12" s="97">
        <v>764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113</v>
      </c>
      <c r="H4" s="127"/>
      <c r="I4" s="126" t="s">
        <v>114</v>
      </c>
      <c r="J4" s="127"/>
      <c r="K4" s="126" t="s">
        <v>115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3</v>
      </c>
      <c r="D7" s="134" t="s">
        <v>118</v>
      </c>
      <c r="E7" s="134"/>
      <c r="F7" s="135"/>
      <c r="G7" s="91">
        <v>79730</v>
      </c>
      <c r="H7" s="92">
        <v>6115</v>
      </c>
      <c r="I7" s="91">
        <v>66500</v>
      </c>
      <c r="J7" s="92">
        <v>1000</v>
      </c>
      <c r="K7" s="91">
        <v>66500</v>
      </c>
      <c r="L7" s="93">
        <v>1000</v>
      </c>
      <c r="M7" s="2"/>
    </row>
    <row r="8" spans="1:13" ht="12.75">
      <c r="A8" s="2"/>
      <c r="B8" s="89">
        <v>2</v>
      </c>
      <c r="C8" s="88">
        <v>1</v>
      </c>
      <c r="D8" s="136" t="s">
        <v>42</v>
      </c>
      <c r="E8" s="136"/>
      <c r="F8" s="137"/>
      <c r="G8" s="94">
        <v>67560</v>
      </c>
      <c r="H8" s="69"/>
      <c r="I8" s="94">
        <v>61500</v>
      </c>
      <c r="J8" s="69"/>
      <c r="K8" s="94">
        <v>61500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43</v>
      </c>
      <c r="E9" s="136"/>
      <c r="F9" s="137"/>
      <c r="G9" s="94">
        <v>5000</v>
      </c>
      <c r="H9" s="69">
        <v>6115</v>
      </c>
      <c r="I9" s="94">
        <v>5000</v>
      </c>
      <c r="J9" s="69">
        <v>1000</v>
      </c>
      <c r="K9" s="94">
        <v>5000</v>
      </c>
      <c r="L9" s="95">
        <v>1000</v>
      </c>
      <c r="M9" s="2"/>
    </row>
    <row r="10" spans="1:13" ht="12.75">
      <c r="A10" s="2"/>
      <c r="B10" s="89">
        <v>4</v>
      </c>
      <c r="C10" s="88">
        <v>3</v>
      </c>
      <c r="D10" s="136" t="s">
        <v>44</v>
      </c>
      <c r="E10" s="136"/>
      <c r="F10" s="137"/>
      <c r="G10" s="94">
        <v>7170</v>
      </c>
      <c r="H10" s="69"/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113</v>
      </c>
      <c r="H4" s="127"/>
      <c r="I4" s="126" t="s">
        <v>114</v>
      </c>
      <c r="J4" s="127"/>
      <c r="K4" s="126" t="s">
        <v>115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4</v>
      </c>
      <c r="D7" s="134" t="s">
        <v>119</v>
      </c>
      <c r="E7" s="134"/>
      <c r="F7" s="135"/>
      <c r="G7" s="91">
        <v>40773</v>
      </c>
      <c r="H7" s="92">
        <v>82620</v>
      </c>
      <c r="I7" s="91">
        <v>30299</v>
      </c>
      <c r="J7" s="92">
        <v>59283</v>
      </c>
      <c r="K7" s="91">
        <v>30299</v>
      </c>
      <c r="L7" s="93">
        <v>59283</v>
      </c>
      <c r="M7" s="2"/>
    </row>
    <row r="8" spans="1:13" ht="12.75">
      <c r="A8" s="2"/>
      <c r="B8" s="89">
        <v>2</v>
      </c>
      <c r="C8" s="88">
        <v>1</v>
      </c>
      <c r="D8" s="136" t="s">
        <v>47</v>
      </c>
      <c r="E8" s="136"/>
      <c r="F8" s="137"/>
      <c r="G8" s="94">
        <v>40476</v>
      </c>
      <c r="H8" s="69">
        <v>2726</v>
      </c>
      <c r="I8" s="94">
        <v>30299</v>
      </c>
      <c r="J8" s="69"/>
      <c r="K8" s="94">
        <v>30299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48</v>
      </c>
      <c r="E9" s="136"/>
      <c r="F9" s="137"/>
      <c r="G9" s="94">
        <v>297</v>
      </c>
      <c r="H9" s="69">
        <v>79894</v>
      </c>
      <c r="I9" s="94"/>
      <c r="J9" s="69">
        <v>59283</v>
      </c>
      <c r="K9" s="94"/>
      <c r="L9" s="95">
        <v>59283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113</v>
      </c>
      <c r="H4" s="127"/>
      <c r="I4" s="126" t="s">
        <v>114</v>
      </c>
      <c r="J4" s="127"/>
      <c r="K4" s="126" t="s">
        <v>115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5</v>
      </c>
      <c r="D7" s="134" t="s">
        <v>120</v>
      </c>
      <c r="E7" s="134"/>
      <c r="F7" s="135"/>
      <c r="G7" s="91">
        <v>1113303</v>
      </c>
      <c r="H7" s="92">
        <v>3072</v>
      </c>
      <c r="I7" s="91">
        <v>1062476</v>
      </c>
      <c r="J7" s="92"/>
      <c r="K7" s="91">
        <v>1062476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51</v>
      </c>
      <c r="E8" s="136"/>
      <c r="F8" s="137"/>
      <c r="G8" s="94">
        <v>272087</v>
      </c>
      <c r="H8" s="69"/>
      <c r="I8" s="94">
        <v>270870</v>
      </c>
      <c r="J8" s="69"/>
      <c r="K8" s="94">
        <v>270870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52</v>
      </c>
      <c r="E9" s="136"/>
      <c r="F9" s="137"/>
      <c r="G9" s="94">
        <v>625086</v>
      </c>
      <c r="H9" s="69"/>
      <c r="I9" s="94">
        <v>603440</v>
      </c>
      <c r="J9" s="69"/>
      <c r="K9" s="94">
        <v>603440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53</v>
      </c>
      <c r="E10" s="138"/>
      <c r="F10" s="139"/>
      <c r="G10" s="97">
        <v>1740</v>
      </c>
      <c r="H10" s="98"/>
      <c r="I10" s="97">
        <v>2000</v>
      </c>
      <c r="J10" s="98"/>
      <c r="K10" s="97">
        <v>2000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54</v>
      </c>
      <c r="E11" s="138"/>
      <c r="F11" s="139"/>
      <c r="G11" s="97">
        <v>623346</v>
      </c>
      <c r="H11" s="98"/>
      <c r="I11" s="97">
        <v>601440</v>
      </c>
      <c r="J11" s="98"/>
      <c r="K11" s="97">
        <v>601440</v>
      </c>
      <c r="L11" s="99"/>
      <c r="M11" s="2"/>
    </row>
    <row r="12" spans="1:13" ht="12.75">
      <c r="A12" s="2"/>
      <c r="B12" s="89">
        <v>6</v>
      </c>
      <c r="C12" s="88">
        <v>3</v>
      </c>
      <c r="D12" s="136" t="s">
        <v>55</v>
      </c>
      <c r="E12" s="136"/>
      <c r="F12" s="137"/>
      <c r="G12" s="94">
        <v>180330</v>
      </c>
      <c r="H12" s="69">
        <v>3072</v>
      </c>
      <c r="I12" s="94">
        <v>153266</v>
      </c>
      <c r="J12" s="69"/>
      <c r="K12" s="94">
        <v>153266</v>
      </c>
      <c r="L12" s="95"/>
      <c r="M12" s="2"/>
    </row>
    <row r="13" spans="1:13" ht="12.75">
      <c r="A13" s="2"/>
      <c r="B13" s="89">
        <v>7</v>
      </c>
      <c r="C13" s="88">
        <v>4</v>
      </c>
      <c r="D13" s="136" t="s">
        <v>56</v>
      </c>
      <c r="E13" s="136"/>
      <c r="F13" s="137"/>
      <c r="G13" s="94">
        <v>35800</v>
      </c>
      <c r="H13" s="69"/>
      <c r="I13" s="94">
        <v>34900</v>
      </c>
      <c r="J13" s="69"/>
      <c r="K13" s="94">
        <v>34900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D13:F13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113</v>
      </c>
      <c r="H4" s="127"/>
      <c r="I4" s="126" t="s">
        <v>114</v>
      </c>
      <c r="J4" s="127"/>
      <c r="K4" s="126" t="s">
        <v>115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6</v>
      </c>
      <c r="D7" s="134" t="s">
        <v>121</v>
      </c>
      <c r="E7" s="134"/>
      <c r="F7" s="135"/>
      <c r="G7" s="91">
        <v>57789</v>
      </c>
      <c r="H7" s="92">
        <v>88605</v>
      </c>
      <c r="I7" s="91">
        <v>47700</v>
      </c>
      <c r="J7" s="92"/>
      <c r="K7" s="91">
        <v>47700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59</v>
      </c>
      <c r="E8" s="136"/>
      <c r="F8" s="137"/>
      <c r="G8" s="94">
        <v>21310</v>
      </c>
      <c r="H8" s="69">
        <v>9194</v>
      </c>
      <c r="I8" s="94">
        <v>19700</v>
      </c>
      <c r="J8" s="69"/>
      <c r="K8" s="94">
        <v>19700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60</v>
      </c>
      <c r="E9" s="136"/>
      <c r="F9" s="137"/>
      <c r="G9" s="94">
        <v>3949</v>
      </c>
      <c r="H9" s="69"/>
      <c r="I9" s="94">
        <v>2500</v>
      </c>
      <c r="J9" s="69"/>
      <c r="K9" s="94">
        <v>2500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61</v>
      </c>
      <c r="E10" s="136"/>
      <c r="F10" s="137"/>
      <c r="G10" s="94">
        <v>500</v>
      </c>
      <c r="H10" s="69">
        <v>970</v>
      </c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36" t="s">
        <v>62</v>
      </c>
      <c r="E11" s="136"/>
      <c r="F11" s="137"/>
      <c r="G11" s="94">
        <v>5768</v>
      </c>
      <c r="H11" s="69">
        <v>78441</v>
      </c>
      <c r="I11" s="94">
        <v>1500</v>
      </c>
      <c r="J11" s="69"/>
      <c r="K11" s="94">
        <v>1500</v>
      </c>
      <c r="L11" s="95"/>
      <c r="M11" s="2"/>
    </row>
    <row r="12" spans="1:13" ht="12.75">
      <c r="A12" s="2"/>
      <c r="B12" s="89">
        <v>6</v>
      </c>
      <c r="C12" s="88">
        <v>5</v>
      </c>
      <c r="D12" s="136" t="s">
        <v>63</v>
      </c>
      <c r="E12" s="136"/>
      <c r="F12" s="137"/>
      <c r="G12" s="94">
        <v>2762</v>
      </c>
      <c r="H12" s="69"/>
      <c r="I12" s="94">
        <v>23500</v>
      </c>
      <c r="J12" s="69"/>
      <c r="K12" s="94">
        <v>23500</v>
      </c>
      <c r="L12" s="95"/>
      <c r="M12" s="2"/>
    </row>
    <row r="13" spans="1:13" ht="12.75">
      <c r="A13" s="2"/>
      <c r="B13" s="89">
        <v>7</v>
      </c>
      <c r="C13" s="88">
        <v>6</v>
      </c>
      <c r="D13" s="136" t="s">
        <v>64</v>
      </c>
      <c r="E13" s="136"/>
      <c r="F13" s="137"/>
      <c r="G13" s="94">
        <v>23500</v>
      </c>
      <c r="H13" s="69"/>
      <c r="I13" s="94"/>
      <c r="J13" s="69"/>
      <c r="K13" s="94"/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D13:F13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113</v>
      </c>
      <c r="H4" s="127"/>
      <c r="I4" s="126" t="s">
        <v>114</v>
      </c>
      <c r="J4" s="127"/>
      <c r="K4" s="126" t="s">
        <v>115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7</v>
      </c>
      <c r="D7" s="134" t="s">
        <v>122</v>
      </c>
      <c r="E7" s="134"/>
      <c r="F7" s="135"/>
      <c r="G7" s="91">
        <v>18311</v>
      </c>
      <c r="H7" s="92">
        <v>960</v>
      </c>
      <c r="I7" s="91">
        <v>15921</v>
      </c>
      <c r="J7" s="92"/>
      <c r="K7" s="91">
        <v>15921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67</v>
      </c>
      <c r="E8" s="136"/>
      <c r="F8" s="137"/>
      <c r="G8" s="94">
        <v>18311</v>
      </c>
      <c r="H8" s="69">
        <v>960</v>
      </c>
      <c r="I8" s="94">
        <v>15921</v>
      </c>
      <c r="J8" s="69"/>
      <c r="K8" s="94">
        <v>15921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68</v>
      </c>
      <c r="E9" s="136"/>
      <c r="F9" s="137"/>
      <c r="G9" s="94"/>
      <c r="H9" s="69"/>
      <c r="I9" s="94"/>
      <c r="J9" s="69"/>
      <c r="K9" s="94"/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113</v>
      </c>
      <c r="H4" s="127"/>
      <c r="I4" s="126" t="s">
        <v>114</v>
      </c>
      <c r="J4" s="127"/>
      <c r="K4" s="126" t="s">
        <v>115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8</v>
      </c>
      <c r="D7" s="134" t="s">
        <v>123</v>
      </c>
      <c r="E7" s="134"/>
      <c r="F7" s="135"/>
      <c r="G7" s="91">
        <v>26804</v>
      </c>
      <c r="H7" s="92">
        <v>31684</v>
      </c>
      <c r="I7" s="91">
        <v>31888</v>
      </c>
      <c r="J7" s="92"/>
      <c r="K7" s="91">
        <v>31888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71</v>
      </c>
      <c r="E8" s="136"/>
      <c r="F8" s="137"/>
      <c r="G8" s="94">
        <v>19673</v>
      </c>
      <c r="H8" s="69">
        <v>23685</v>
      </c>
      <c r="I8" s="94">
        <v>26575</v>
      </c>
      <c r="J8" s="69"/>
      <c r="K8" s="94">
        <v>26575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72</v>
      </c>
      <c r="E9" s="136"/>
      <c r="F9" s="137"/>
      <c r="G9" s="94">
        <v>5931</v>
      </c>
      <c r="H9" s="69">
        <v>2809</v>
      </c>
      <c r="I9" s="94">
        <v>5313</v>
      </c>
      <c r="J9" s="69"/>
      <c r="K9" s="94">
        <v>5313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73</v>
      </c>
      <c r="E10" s="136"/>
      <c r="F10" s="137"/>
      <c r="G10" s="94">
        <v>1200</v>
      </c>
      <c r="H10" s="69">
        <v>5190</v>
      </c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8" width="7.7109375" style="0" customWidth="1"/>
    <col min="29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33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43830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43830</v>
      </c>
      <c r="AG7" s="15"/>
      <c r="AH7" s="16" t="s">
        <v>10</v>
      </c>
      <c r="AI7" s="17" t="s">
        <v>10</v>
      </c>
      <c r="AJ7" s="111">
        <v>43830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6"/>
      <c r="N8" s="116"/>
      <c r="O8" s="116"/>
      <c r="P8" s="116"/>
      <c r="Q8" s="116"/>
      <c r="R8" s="116"/>
      <c r="S8" s="118"/>
      <c r="T8" s="12"/>
      <c r="U8" s="25">
        <v>2019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2019</v>
      </c>
      <c r="AI8" s="18">
        <v>2019</v>
      </c>
      <c r="AJ8" s="111"/>
      <c r="AK8" s="111"/>
      <c r="AL8" s="18">
        <v>2020</v>
      </c>
      <c r="AM8" s="27">
        <v>2021</v>
      </c>
    </row>
    <row r="9" spans="2:39" ht="12.75">
      <c r="B9" s="28">
        <v>1</v>
      </c>
      <c r="C9" s="29">
        <v>2</v>
      </c>
      <c r="D9" s="119" t="s">
        <v>34</v>
      </c>
      <c r="E9" s="119"/>
      <c r="F9" s="119"/>
      <c r="G9" s="30">
        <v>11838</v>
      </c>
      <c r="H9" s="31">
        <v>9438</v>
      </c>
      <c r="I9" s="31">
        <v>23230</v>
      </c>
      <c r="J9" s="32">
        <v>41446</v>
      </c>
      <c r="K9" s="33"/>
      <c r="L9" s="34">
        <v>19120</v>
      </c>
      <c r="M9" s="35">
        <v>5627</v>
      </c>
      <c r="N9" s="35">
        <v>2625</v>
      </c>
      <c r="O9" s="35">
        <v>11405</v>
      </c>
      <c r="P9" s="35"/>
      <c r="Q9" s="35"/>
      <c r="R9" s="35">
        <f aca="true" t="shared" si="0" ref="R9:R14">SUM(M9:Q9)</f>
        <v>19657</v>
      </c>
      <c r="S9" s="35">
        <f aca="true" t="shared" si="1" ref="S9:S14">R9-L9</f>
        <v>537</v>
      </c>
      <c r="T9" s="33"/>
      <c r="U9" s="35">
        <v>31000</v>
      </c>
      <c r="V9" s="35"/>
      <c r="W9" s="35"/>
      <c r="X9" s="35"/>
      <c r="Y9" s="35"/>
      <c r="Z9" s="35"/>
      <c r="AA9" s="35">
        <v>23083</v>
      </c>
      <c r="AB9" s="35">
        <v>3558</v>
      </c>
      <c r="AC9" s="35"/>
      <c r="AD9" s="35"/>
      <c r="AE9" s="35">
        <f aca="true" t="shared" si="2" ref="AE9:AE14">SUM(V9:AD9)</f>
        <v>26641</v>
      </c>
      <c r="AF9" s="35">
        <f aca="true" t="shared" si="3" ref="AF9:AF14">AE9-U9</f>
        <v>-4359</v>
      </c>
      <c r="AG9" s="36"/>
      <c r="AH9" s="37">
        <f aca="true" t="shared" si="4" ref="AH9:AH14">L9+U9</f>
        <v>50120</v>
      </c>
      <c r="AI9" s="38">
        <f aca="true" t="shared" si="5" ref="AI9:AI14">R9+AE9</f>
        <v>46298</v>
      </c>
      <c r="AJ9" s="38">
        <f aca="true" t="shared" si="6" ref="AJ9:AJ14">AI9-AH9</f>
        <v>-3822</v>
      </c>
      <c r="AK9" s="39">
        <f aca="true" t="shared" si="7" ref="AK9:AK14">IF(AH9=0,"",AI9/AH9)</f>
        <v>0.9237430167597765</v>
      </c>
      <c r="AL9" s="38">
        <v>17956</v>
      </c>
      <c r="AM9" s="40">
        <v>17956</v>
      </c>
    </row>
    <row r="10" spans="2:39" ht="12.75">
      <c r="B10" s="28">
        <v>2</v>
      </c>
      <c r="C10" s="41">
        <v>1</v>
      </c>
      <c r="D10" s="120" t="s">
        <v>35</v>
      </c>
      <c r="E10" s="120"/>
      <c r="F10" s="120"/>
      <c r="G10" s="42">
        <v>5969</v>
      </c>
      <c r="H10" s="43">
        <v>6192</v>
      </c>
      <c r="I10" s="43">
        <v>6192</v>
      </c>
      <c r="J10" s="44">
        <v>6555</v>
      </c>
      <c r="K10" s="33"/>
      <c r="L10" s="45">
        <v>8882</v>
      </c>
      <c r="M10" s="45">
        <v>5627</v>
      </c>
      <c r="N10" s="45">
        <v>2236</v>
      </c>
      <c r="O10" s="45">
        <v>1555</v>
      </c>
      <c r="P10" s="45"/>
      <c r="Q10" s="45"/>
      <c r="R10" s="45">
        <f t="shared" si="0"/>
        <v>9418</v>
      </c>
      <c r="S10" s="45">
        <f t="shared" si="1"/>
        <v>536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8882</v>
      </c>
      <c r="AI10" s="47">
        <f t="shared" si="5"/>
        <v>9418</v>
      </c>
      <c r="AJ10" s="47">
        <f t="shared" si="6"/>
        <v>536</v>
      </c>
      <c r="AK10" s="48">
        <f t="shared" si="7"/>
        <v>1.060346768745778</v>
      </c>
      <c r="AL10" s="47">
        <v>7718</v>
      </c>
      <c r="AM10" s="49">
        <v>7718</v>
      </c>
    </row>
    <row r="11" spans="2:39" ht="12.75">
      <c r="B11" s="28">
        <v>3</v>
      </c>
      <c r="C11" s="41">
        <v>2</v>
      </c>
      <c r="D11" s="120" t="s">
        <v>36</v>
      </c>
      <c r="E11" s="120"/>
      <c r="F11" s="120"/>
      <c r="G11" s="42">
        <v>2709</v>
      </c>
      <c r="H11" s="43">
        <v>2220</v>
      </c>
      <c r="I11" s="43">
        <v>12737</v>
      </c>
      <c r="J11" s="44">
        <v>28967</v>
      </c>
      <c r="K11" s="33"/>
      <c r="L11" s="45">
        <v>5837</v>
      </c>
      <c r="M11" s="45"/>
      <c r="N11" s="45">
        <v>88</v>
      </c>
      <c r="O11" s="45">
        <v>5750</v>
      </c>
      <c r="P11" s="45"/>
      <c r="Q11" s="45"/>
      <c r="R11" s="45">
        <f t="shared" si="0"/>
        <v>5838</v>
      </c>
      <c r="S11" s="45">
        <f t="shared" si="1"/>
        <v>1</v>
      </c>
      <c r="T11" s="33"/>
      <c r="U11" s="45">
        <v>31000</v>
      </c>
      <c r="V11" s="45"/>
      <c r="W11" s="45"/>
      <c r="X11" s="45"/>
      <c r="Y11" s="45"/>
      <c r="Z11" s="45"/>
      <c r="AA11" s="45">
        <v>23083</v>
      </c>
      <c r="AB11" s="45">
        <v>3558</v>
      </c>
      <c r="AC11" s="45"/>
      <c r="AD11" s="45"/>
      <c r="AE11" s="45">
        <f t="shared" si="2"/>
        <v>26641</v>
      </c>
      <c r="AF11" s="45">
        <f t="shared" si="3"/>
        <v>-4359</v>
      </c>
      <c r="AG11" s="36"/>
      <c r="AH11" s="46">
        <f t="shared" si="4"/>
        <v>36837</v>
      </c>
      <c r="AI11" s="47">
        <f t="shared" si="5"/>
        <v>32479</v>
      </c>
      <c r="AJ11" s="47">
        <f t="shared" si="6"/>
        <v>-4358</v>
      </c>
      <c r="AK11" s="48">
        <f t="shared" si="7"/>
        <v>0.8816950348834053</v>
      </c>
      <c r="AL11" s="47">
        <v>5837</v>
      </c>
      <c r="AM11" s="49">
        <v>5837</v>
      </c>
    </row>
    <row r="12" spans="2:39" ht="12.75">
      <c r="B12" s="28">
        <v>4</v>
      </c>
      <c r="C12" s="41">
        <v>3</v>
      </c>
      <c r="D12" s="120" t="s">
        <v>37</v>
      </c>
      <c r="E12" s="120"/>
      <c r="F12" s="120"/>
      <c r="G12" s="42">
        <v>3160</v>
      </c>
      <c r="H12" s="43">
        <v>1026</v>
      </c>
      <c r="I12" s="43">
        <v>4301</v>
      </c>
      <c r="J12" s="44">
        <v>5924</v>
      </c>
      <c r="K12" s="33"/>
      <c r="L12" s="45">
        <v>4401</v>
      </c>
      <c r="M12" s="45"/>
      <c r="N12" s="45">
        <v>301</v>
      </c>
      <c r="O12" s="45">
        <v>4100</v>
      </c>
      <c r="P12" s="45"/>
      <c r="Q12" s="45"/>
      <c r="R12" s="45">
        <f t="shared" si="0"/>
        <v>4401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4401</v>
      </c>
      <c r="AI12" s="47">
        <f t="shared" si="5"/>
        <v>4401</v>
      </c>
      <c r="AJ12" s="47">
        <f t="shared" si="6"/>
        <v>0</v>
      </c>
      <c r="AK12" s="48">
        <f t="shared" si="7"/>
        <v>1</v>
      </c>
      <c r="AL12" s="47">
        <v>4401</v>
      </c>
      <c r="AM12" s="49">
        <v>4401</v>
      </c>
    </row>
    <row r="13" spans="2:39" ht="12.75">
      <c r="B13" s="28">
        <v>5</v>
      </c>
      <c r="C13" s="50">
        <v>1</v>
      </c>
      <c r="D13" s="121" t="s">
        <v>38</v>
      </c>
      <c r="E13" s="121"/>
      <c r="F13" s="121"/>
      <c r="G13" s="51">
        <v>2801</v>
      </c>
      <c r="H13" s="52">
        <v>1026</v>
      </c>
      <c r="I13" s="52">
        <v>3537</v>
      </c>
      <c r="J13" s="53">
        <v>5924</v>
      </c>
      <c r="K13" s="33"/>
      <c r="L13" s="54">
        <v>3637</v>
      </c>
      <c r="M13" s="54"/>
      <c r="N13" s="54">
        <v>137</v>
      </c>
      <c r="O13" s="54">
        <v>3500</v>
      </c>
      <c r="P13" s="54"/>
      <c r="Q13" s="54"/>
      <c r="R13" s="54">
        <f t="shared" si="0"/>
        <v>3637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3637</v>
      </c>
      <c r="AI13" s="56">
        <f t="shared" si="5"/>
        <v>3637</v>
      </c>
      <c r="AJ13" s="56">
        <f t="shared" si="6"/>
        <v>0</v>
      </c>
      <c r="AK13" s="57">
        <f t="shared" si="7"/>
        <v>1</v>
      </c>
      <c r="AL13" s="56">
        <v>3637</v>
      </c>
      <c r="AM13" s="58">
        <v>3637</v>
      </c>
    </row>
    <row r="14" spans="2:39" ht="12.75">
      <c r="B14" s="28">
        <v>6</v>
      </c>
      <c r="C14" s="50">
        <v>2</v>
      </c>
      <c r="D14" s="121" t="s">
        <v>39</v>
      </c>
      <c r="E14" s="121"/>
      <c r="F14" s="121"/>
      <c r="G14" s="51">
        <v>359</v>
      </c>
      <c r="H14" s="52"/>
      <c r="I14" s="52">
        <v>764</v>
      </c>
      <c r="J14" s="53"/>
      <c r="K14" s="33"/>
      <c r="L14" s="54">
        <v>764</v>
      </c>
      <c r="M14" s="54"/>
      <c r="N14" s="54">
        <v>164</v>
      </c>
      <c r="O14" s="54">
        <v>600</v>
      </c>
      <c r="P14" s="54"/>
      <c r="Q14" s="54"/>
      <c r="R14" s="54">
        <f t="shared" si="0"/>
        <v>764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764</v>
      </c>
      <c r="AI14" s="56">
        <f t="shared" si="5"/>
        <v>764</v>
      </c>
      <c r="AJ14" s="56">
        <f t="shared" si="6"/>
        <v>0</v>
      </c>
      <c r="AK14" s="57">
        <f t="shared" si="7"/>
        <v>1</v>
      </c>
      <c r="AL14" s="56">
        <v>764</v>
      </c>
      <c r="AM14" s="58">
        <v>764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113</v>
      </c>
      <c r="H4" s="127"/>
      <c r="I4" s="126" t="s">
        <v>114</v>
      </c>
      <c r="J4" s="127"/>
      <c r="K4" s="126" t="s">
        <v>115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9</v>
      </c>
      <c r="D7" s="134" t="s">
        <v>124</v>
      </c>
      <c r="E7" s="134"/>
      <c r="F7" s="135"/>
      <c r="G7" s="91">
        <v>20554</v>
      </c>
      <c r="H7" s="92">
        <v>60525</v>
      </c>
      <c r="I7" s="91">
        <v>9335</v>
      </c>
      <c r="J7" s="92"/>
      <c r="K7" s="91">
        <v>9335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76</v>
      </c>
      <c r="E8" s="136"/>
      <c r="F8" s="137"/>
      <c r="G8" s="94">
        <v>13204</v>
      </c>
      <c r="H8" s="69">
        <v>60525</v>
      </c>
      <c r="I8" s="94">
        <v>9085</v>
      </c>
      <c r="J8" s="69"/>
      <c r="K8" s="94">
        <v>9085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77</v>
      </c>
      <c r="E9" s="136"/>
      <c r="F9" s="137"/>
      <c r="G9" s="94">
        <v>7100</v>
      </c>
      <c r="H9" s="69"/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36" t="s">
        <v>78</v>
      </c>
      <c r="E10" s="136"/>
      <c r="F10" s="137"/>
      <c r="G10" s="94">
        <v>250</v>
      </c>
      <c r="H10" s="69"/>
      <c r="I10" s="94">
        <v>250</v>
      </c>
      <c r="J10" s="69"/>
      <c r="K10" s="94">
        <v>250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113</v>
      </c>
      <c r="H4" s="127"/>
      <c r="I4" s="126" t="s">
        <v>114</v>
      </c>
      <c r="J4" s="127"/>
      <c r="K4" s="126" t="s">
        <v>115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10</v>
      </c>
      <c r="D7" s="134" t="s">
        <v>125</v>
      </c>
      <c r="E7" s="134"/>
      <c r="F7" s="135"/>
      <c r="G7" s="91">
        <v>30386</v>
      </c>
      <c r="H7" s="92"/>
      <c r="I7" s="91">
        <v>21600</v>
      </c>
      <c r="J7" s="92"/>
      <c r="K7" s="91">
        <v>21600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81</v>
      </c>
      <c r="E8" s="136"/>
      <c r="F8" s="137"/>
      <c r="G8" s="94">
        <v>16797</v>
      </c>
      <c r="H8" s="69"/>
      <c r="I8" s="94">
        <v>14970</v>
      </c>
      <c r="J8" s="69"/>
      <c r="K8" s="94">
        <v>14970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82</v>
      </c>
      <c r="E9" s="136"/>
      <c r="F9" s="137"/>
      <c r="G9" s="94">
        <v>1500</v>
      </c>
      <c r="H9" s="69"/>
      <c r="I9" s="94">
        <v>1500</v>
      </c>
      <c r="J9" s="69"/>
      <c r="K9" s="94">
        <v>1500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83</v>
      </c>
      <c r="E10" s="136"/>
      <c r="F10" s="137"/>
      <c r="G10" s="94">
        <v>8170</v>
      </c>
      <c r="H10" s="69"/>
      <c r="I10" s="94">
        <v>3630</v>
      </c>
      <c r="J10" s="69"/>
      <c r="K10" s="94">
        <v>3630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84</v>
      </c>
      <c r="E11" s="138"/>
      <c r="F11" s="139"/>
      <c r="G11" s="97">
        <v>500</v>
      </c>
      <c r="H11" s="98"/>
      <c r="I11" s="97">
        <v>500</v>
      </c>
      <c r="J11" s="98"/>
      <c r="K11" s="97">
        <v>500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85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86</v>
      </c>
      <c r="E13" s="138"/>
      <c r="F13" s="139"/>
      <c r="G13" s="97">
        <v>5670</v>
      </c>
      <c r="H13" s="98"/>
      <c r="I13" s="97">
        <v>1130</v>
      </c>
      <c r="J13" s="98"/>
      <c r="K13" s="97">
        <v>1130</v>
      </c>
      <c r="L13" s="99"/>
      <c r="M13" s="2"/>
    </row>
    <row r="14" spans="1:13" ht="12.75">
      <c r="A14" s="2"/>
      <c r="B14" s="89">
        <v>8</v>
      </c>
      <c r="C14" s="88">
        <v>4</v>
      </c>
      <c r="D14" s="136" t="s">
        <v>87</v>
      </c>
      <c r="E14" s="136"/>
      <c r="F14" s="137"/>
      <c r="G14" s="94">
        <v>3919</v>
      </c>
      <c r="H14" s="69"/>
      <c r="I14" s="94">
        <v>1500</v>
      </c>
      <c r="J14" s="69"/>
      <c r="K14" s="94">
        <v>1500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88</v>
      </c>
      <c r="E15" s="138"/>
      <c r="F15" s="139"/>
      <c r="G15" s="97">
        <v>3700</v>
      </c>
      <c r="H15" s="98"/>
      <c r="I15" s="97">
        <v>1500</v>
      </c>
      <c r="J15" s="98"/>
      <c r="K15" s="97">
        <v>1500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89</v>
      </c>
      <c r="E16" s="138"/>
      <c r="F16" s="139"/>
      <c r="G16" s="97">
        <v>219</v>
      </c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129</v>
      </c>
      <c r="B1" s="2"/>
      <c r="C1" s="2"/>
      <c r="D1" s="2"/>
      <c r="E1" s="2"/>
      <c r="F1" s="2"/>
      <c r="G1" s="2"/>
    </row>
    <row r="2" spans="1:8" ht="12.75">
      <c r="A2" s="2"/>
      <c r="B2" s="140" t="s">
        <v>90</v>
      </c>
      <c r="C2" s="141"/>
      <c r="D2" s="142" t="s">
        <v>91</v>
      </c>
      <c r="E2" s="142" t="s">
        <v>92</v>
      </c>
      <c r="F2" s="142" t="s">
        <v>126</v>
      </c>
      <c r="G2" s="142" t="s">
        <v>127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99</v>
      </c>
      <c r="C4" s="64" t="s">
        <v>100</v>
      </c>
      <c r="D4" s="100">
        <v>2072594</v>
      </c>
      <c r="E4" s="66">
        <v>2170011</v>
      </c>
      <c r="F4" s="66">
        <v>1667061</v>
      </c>
      <c r="G4" s="101">
        <v>1667061</v>
      </c>
      <c r="H4" s="2"/>
    </row>
    <row r="5" spans="1:8" ht="12.75">
      <c r="A5" s="2"/>
      <c r="B5" s="68" t="s">
        <v>128</v>
      </c>
      <c r="C5" s="69" t="s">
        <v>101</v>
      </c>
      <c r="D5" s="102">
        <f>SUM(D6:D15)</f>
        <v>2013404</v>
      </c>
      <c r="E5" s="103">
        <f>SUM(E6:E15)</f>
        <v>2099533</v>
      </c>
      <c r="F5" s="103">
        <f>SUM(F6:F15)</f>
        <v>1667061</v>
      </c>
      <c r="G5" s="104">
        <f>SUM(G6:G15)</f>
        <v>1667061</v>
      </c>
      <c r="H5" s="2"/>
    </row>
    <row r="6" spans="1:8" ht="12.75">
      <c r="A6" s="2"/>
      <c r="B6" s="73">
        <f aca="true" t="shared" si="0" ref="B6:B16">B5+1</f>
        <v>3</v>
      </c>
      <c r="C6" s="105" t="s">
        <v>102</v>
      </c>
      <c r="D6" s="75">
        <v>350449</v>
      </c>
      <c r="E6" s="75">
        <v>392004</v>
      </c>
      <c r="F6" s="76">
        <v>303103</v>
      </c>
      <c r="G6" s="106">
        <v>303103</v>
      </c>
      <c r="H6" s="2"/>
    </row>
    <row r="7" spans="1:8" ht="12.75">
      <c r="A7" s="2"/>
      <c r="B7" s="73">
        <f t="shared" si="0"/>
        <v>4</v>
      </c>
      <c r="C7" s="105" t="s">
        <v>103</v>
      </c>
      <c r="D7" s="75">
        <v>53896</v>
      </c>
      <c r="E7" s="75">
        <v>46298</v>
      </c>
      <c r="F7" s="76">
        <v>17956</v>
      </c>
      <c r="G7" s="106">
        <v>17956</v>
      </c>
      <c r="H7" s="2"/>
    </row>
    <row r="8" spans="1:8" ht="12.75">
      <c r="A8" s="2"/>
      <c r="B8" s="73">
        <f t="shared" si="0"/>
        <v>5</v>
      </c>
      <c r="C8" s="105" t="s">
        <v>104</v>
      </c>
      <c r="D8" s="75">
        <v>89338</v>
      </c>
      <c r="E8" s="75">
        <v>85845</v>
      </c>
      <c r="F8" s="76">
        <v>67500</v>
      </c>
      <c r="G8" s="106">
        <v>67500</v>
      </c>
      <c r="H8" s="2"/>
    </row>
    <row r="9" spans="1:8" ht="12.75">
      <c r="A9" s="2"/>
      <c r="B9" s="73">
        <f t="shared" si="0"/>
        <v>6</v>
      </c>
      <c r="C9" s="105" t="s">
        <v>105</v>
      </c>
      <c r="D9" s="75">
        <v>96792</v>
      </c>
      <c r="E9" s="75">
        <v>123393</v>
      </c>
      <c r="F9" s="76">
        <v>89582</v>
      </c>
      <c r="G9" s="106">
        <v>89582</v>
      </c>
      <c r="H9" s="2"/>
    </row>
    <row r="10" spans="1:8" ht="12.75">
      <c r="A10" s="2"/>
      <c r="B10" s="73">
        <f t="shared" si="0"/>
        <v>7</v>
      </c>
      <c r="C10" s="105" t="s">
        <v>106</v>
      </c>
      <c r="D10" s="75">
        <v>1031403</v>
      </c>
      <c r="E10" s="75">
        <v>1116375</v>
      </c>
      <c r="F10" s="76">
        <v>1062476</v>
      </c>
      <c r="G10" s="106">
        <v>1062476</v>
      </c>
      <c r="H10" s="2"/>
    </row>
    <row r="11" spans="1:8" ht="12.75">
      <c r="A11" s="2"/>
      <c r="B11" s="73">
        <f t="shared" si="0"/>
        <v>8</v>
      </c>
      <c r="C11" s="105" t="s">
        <v>107</v>
      </c>
      <c r="D11" s="75">
        <v>201926</v>
      </c>
      <c r="E11" s="75">
        <v>146394</v>
      </c>
      <c r="F11" s="76">
        <v>47700</v>
      </c>
      <c r="G11" s="106">
        <v>47700</v>
      </c>
      <c r="H11" s="2"/>
    </row>
    <row r="12" spans="1:8" ht="12.75">
      <c r="A12" s="2"/>
      <c r="B12" s="73">
        <f t="shared" si="0"/>
        <v>9</v>
      </c>
      <c r="C12" s="105" t="s">
        <v>108</v>
      </c>
      <c r="D12" s="75">
        <v>33371</v>
      </c>
      <c r="E12" s="75">
        <v>19271</v>
      </c>
      <c r="F12" s="76">
        <v>15921</v>
      </c>
      <c r="G12" s="106">
        <v>15921</v>
      </c>
      <c r="H12" s="2"/>
    </row>
    <row r="13" spans="1:8" ht="12.75">
      <c r="A13" s="2"/>
      <c r="B13" s="73">
        <f t="shared" si="0"/>
        <v>10</v>
      </c>
      <c r="C13" s="105" t="s">
        <v>109</v>
      </c>
      <c r="D13" s="75">
        <v>52359</v>
      </c>
      <c r="E13" s="75">
        <v>58488</v>
      </c>
      <c r="F13" s="76">
        <v>31888</v>
      </c>
      <c r="G13" s="106">
        <v>31888</v>
      </c>
      <c r="H13" s="2"/>
    </row>
    <row r="14" spans="1:8" ht="12.75">
      <c r="A14" s="2"/>
      <c r="B14" s="73">
        <f t="shared" si="0"/>
        <v>11</v>
      </c>
      <c r="C14" s="105" t="s">
        <v>110</v>
      </c>
      <c r="D14" s="75">
        <v>77915</v>
      </c>
      <c r="E14" s="75">
        <v>81079</v>
      </c>
      <c r="F14" s="76">
        <v>9335</v>
      </c>
      <c r="G14" s="106">
        <v>9335</v>
      </c>
      <c r="H14" s="2"/>
    </row>
    <row r="15" spans="1:8" ht="12.75">
      <c r="A15" s="2"/>
      <c r="B15" s="73">
        <f t="shared" si="0"/>
        <v>12</v>
      </c>
      <c r="C15" s="105" t="s">
        <v>111</v>
      </c>
      <c r="D15" s="75">
        <v>25955</v>
      </c>
      <c r="E15" s="75">
        <v>30386</v>
      </c>
      <c r="F15" s="76">
        <v>21600</v>
      </c>
      <c r="G15" s="106">
        <v>21600</v>
      </c>
      <c r="H15" s="2"/>
    </row>
    <row r="16" spans="1:8" ht="12.75">
      <c r="A16" s="2"/>
      <c r="B16" s="79">
        <f t="shared" si="0"/>
        <v>13</v>
      </c>
      <c r="C16" s="107" t="s">
        <v>112</v>
      </c>
      <c r="D16" s="81">
        <f>D4-D5</f>
        <v>59190</v>
      </c>
      <c r="E16" s="82">
        <f>E4-E5</f>
        <v>70478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40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43830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43830</v>
      </c>
      <c r="AG7" s="15"/>
      <c r="AH7" s="16" t="s">
        <v>10</v>
      </c>
      <c r="AI7" s="17" t="s">
        <v>10</v>
      </c>
      <c r="AJ7" s="111">
        <v>43830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6"/>
      <c r="N8" s="116"/>
      <c r="O8" s="116"/>
      <c r="P8" s="116"/>
      <c r="Q8" s="116"/>
      <c r="R8" s="116"/>
      <c r="S8" s="118"/>
      <c r="T8" s="12"/>
      <c r="U8" s="25">
        <v>2019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2019</v>
      </c>
      <c r="AI8" s="18">
        <v>2019</v>
      </c>
      <c r="AJ8" s="111"/>
      <c r="AK8" s="111"/>
      <c r="AL8" s="18">
        <v>2020</v>
      </c>
      <c r="AM8" s="27">
        <v>2021</v>
      </c>
    </row>
    <row r="9" spans="2:39" ht="12.75">
      <c r="B9" s="28">
        <v>1</v>
      </c>
      <c r="C9" s="29">
        <v>3</v>
      </c>
      <c r="D9" s="119" t="s">
        <v>41</v>
      </c>
      <c r="E9" s="119"/>
      <c r="F9" s="119"/>
      <c r="G9" s="30">
        <v>69389</v>
      </c>
      <c r="H9" s="31">
        <v>59418</v>
      </c>
      <c r="I9" s="31">
        <v>135131</v>
      </c>
      <c r="J9" s="32">
        <v>59355</v>
      </c>
      <c r="K9" s="33"/>
      <c r="L9" s="34">
        <v>66738</v>
      </c>
      <c r="M9" s="35"/>
      <c r="N9" s="35"/>
      <c r="O9" s="35">
        <v>76892</v>
      </c>
      <c r="P9" s="35">
        <v>2838</v>
      </c>
      <c r="Q9" s="35"/>
      <c r="R9" s="35">
        <f>SUM(M9:Q9)</f>
        <v>79730</v>
      </c>
      <c r="S9" s="35">
        <f>R9-L9</f>
        <v>12992</v>
      </c>
      <c r="T9" s="33"/>
      <c r="U9" s="35">
        <v>44970</v>
      </c>
      <c r="V9" s="35"/>
      <c r="W9" s="35"/>
      <c r="X9" s="35"/>
      <c r="Y9" s="35"/>
      <c r="Z9" s="35"/>
      <c r="AA9" s="35">
        <v>6115</v>
      </c>
      <c r="AB9" s="35"/>
      <c r="AC9" s="35"/>
      <c r="AD9" s="35"/>
      <c r="AE9" s="35">
        <f>SUM(V9:AD9)</f>
        <v>6115</v>
      </c>
      <c r="AF9" s="35">
        <f>AE9-U9</f>
        <v>-38855</v>
      </c>
      <c r="AG9" s="36"/>
      <c r="AH9" s="37">
        <f>L9+U9</f>
        <v>111708</v>
      </c>
      <c r="AI9" s="38">
        <f>R9+AE9</f>
        <v>85845</v>
      </c>
      <c r="AJ9" s="38">
        <f>AI9-AH9</f>
        <v>-25863</v>
      </c>
      <c r="AK9" s="39">
        <f>IF(AH9=0,"",AI9/AH9)</f>
        <v>0.7684767429369428</v>
      </c>
      <c r="AL9" s="38">
        <v>67500</v>
      </c>
      <c r="AM9" s="40">
        <v>67500</v>
      </c>
    </row>
    <row r="10" spans="2:39" ht="12.75">
      <c r="B10" s="28">
        <v>2</v>
      </c>
      <c r="C10" s="41">
        <v>1</v>
      </c>
      <c r="D10" s="120" t="s">
        <v>42</v>
      </c>
      <c r="E10" s="120"/>
      <c r="F10" s="120"/>
      <c r="G10" s="42">
        <v>53435</v>
      </c>
      <c r="H10" s="43">
        <v>52938</v>
      </c>
      <c r="I10" s="43">
        <v>60000</v>
      </c>
      <c r="J10" s="44">
        <v>57351</v>
      </c>
      <c r="K10" s="33"/>
      <c r="L10" s="45">
        <v>61500</v>
      </c>
      <c r="M10" s="45"/>
      <c r="N10" s="45"/>
      <c r="O10" s="45">
        <v>64722</v>
      </c>
      <c r="P10" s="45">
        <v>2838</v>
      </c>
      <c r="Q10" s="45"/>
      <c r="R10" s="45">
        <f>SUM(M10:Q10)</f>
        <v>67560</v>
      </c>
      <c r="S10" s="45">
        <f>R10-L10</f>
        <v>6060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61500</v>
      </c>
      <c r="AI10" s="47">
        <f>R10+AE10</f>
        <v>67560</v>
      </c>
      <c r="AJ10" s="47">
        <f>AI10-AH10</f>
        <v>6060</v>
      </c>
      <c r="AK10" s="48">
        <f>IF(AH10=0,"",AI10/AH10)</f>
        <v>1.0985365853658537</v>
      </c>
      <c r="AL10" s="47">
        <v>61500</v>
      </c>
      <c r="AM10" s="49">
        <v>61500</v>
      </c>
    </row>
    <row r="11" spans="2:39" ht="12.75">
      <c r="B11" s="28">
        <v>3</v>
      </c>
      <c r="C11" s="41">
        <v>2</v>
      </c>
      <c r="D11" s="120" t="s">
        <v>43</v>
      </c>
      <c r="E11" s="120"/>
      <c r="F11" s="120"/>
      <c r="G11" s="42">
        <v>776</v>
      </c>
      <c r="H11" s="43">
        <v>1260</v>
      </c>
      <c r="I11" s="43">
        <v>3000</v>
      </c>
      <c r="J11" s="44">
        <v>666</v>
      </c>
      <c r="K11" s="33"/>
      <c r="L11" s="45">
        <v>5000</v>
      </c>
      <c r="M11" s="45"/>
      <c r="N11" s="45"/>
      <c r="O11" s="45">
        <v>5000</v>
      </c>
      <c r="P11" s="45"/>
      <c r="Q11" s="45"/>
      <c r="R11" s="45">
        <f>SUM(M11:Q11)</f>
        <v>5000</v>
      </c>
      <c r="S11" s="45">
        <f>R11-L11</f>
        <v>0</v>
      </c>
      <c r="T11" s="33"/>
      <c r="U11" s="45">
        <v>11000</v>
      </c>
      <c r="V11" s="45"/>
      <c r="W11" s="45"/>
      <c r="X11" s="45"/>
      <c r="Y11" s="45"/>
      <c r="Z11" s="45"/>
      <c r="AA11" s="45">
        <v>6115</v>
      </c>
      <c r="AB11" s="45"/>
      <c r="AC11" s="45"/>
      <c r="AD11" s="45"/>
      <c r="AE11" s="45">
        <f>SUM(V11:AD11)</f>
        <v>6115</v>
      </c>
      <c r="AF11" s="45">
        <f>AE11-U11</f>
        <v>-4885</v>
      </c>
      <c r="AG11" s="36"/>
      <c r="AH11" s="46">
        <f>L11+U11</f>
        <v>16000</v>
      </c>
      <c r="AI11" s="47">
        <f>R11+AE11</f>
        <v>11115</v>
      </c>
      <c r="AJ11" s="47">
        <f>AI11-AH11</f>
        <v>-4885</v>
      </c>
      <c r="AK11" s="48">
        <f>IF(AH11=0,"",AI11/AH11)</f>
        <v>0.6946875</v>
      </c>
      <c r="AL11" s="47">
        <v>6000</v>
      </c>
      <c r="AM11" s="49">
        <v>6000</v>
      </c>
    </row>
    <row r="12" spans="2:39" ht="12.75">
      <c r="B12" s="28">
        <v>4</v>
      </c>
      <c r="C12" s="41">
        <v>3</v>
      </c>
      <c r="D12" s="120" t="s">
        <v>44</v>
      </c>
      <c r="E12" s="120"/>
      <c r="F12" s="120"/>
      <c r="G12" s="42">
        <v>15178</v>
      </c>
      <c r="H12" s="43">
        <v>5220</v>
      </c>
      <c r="I12" s="43">
        <v>72131</v>
      </c>
      <c r="J12" s="44">
        <v>1338</v>
      </c>
      <c r="K12" s="33"/>
      <c r="L12" s="45">
        <v>238</v>
      </c>
      <c r="M12" s="45"/>
      <c r="N12" s="45"/>
      <c r="O12" s="45">
        <v>7170</v>
      </c>
      <c r="P12" s="45"/>
      <c r="Q12" s="45"/>
      <c r="R12" s="45">
        <f>SUM(M12:Q12)</f>
        <v>7170</v>
      </c>
      <c r="S12" s="45">
        <f>R12-L12</f>
        <v>6932</v>
      </c>
      <c r="T12" s="33"/>
      <c r="U12" s="45">
        <v>33970</v>
      </c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-33970</v>
      </c>
      <c r="AG12" s="36"/>
      <c r="AH12" s="46">
        <f>L12+U12</f>
        <v>34208</v>
      </c>
      <c r="AI12" s="47">
        <f>R12+AE12</f>
        <v>7170</v>
      </c>
      <c r="AJ12" s="47">
        <f>AI12-AH12</f>
        <v>-27038</v>
      </c>
      <c r="AK12" s="48">
        <f>IF(AH12=0,"",AI12/AH12)</f>
        <v>0.20960009354536951</v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45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43830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43830</v>
      </c>
      <c r="AG7" s="15"/>
      <c r="AH7" s="16" t="s">
        <v>10</v>
      </c>
      <c r="AI7" s="17" t="s">
        <v>10</v>
      </c>
      <c r="AJ7" s="111">
        <v>43830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6"/>
      <c r="N8" s="116"/>
      <c r="O8" s="116"/>
      <c r="P8" s="116"/>
      <c r="Q8" s="116"/>
      <c r="R8" s="116"/>
      <c r="S8" s="118"/>
      <c r="T8" s="12"/>
      <c r="U8" s="25">
        <v>2019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2019</v>
      </c>
      <c r="AI8" s="18">
        <v>2019</v>
      </c>
      <c r="AJ8" s="111"/>
      <c r="AK8" s="111"/>
      <c r="AL8" s="18">
        <v>2020</v>
      </c>
      <c r="AM8" s="27">
        <v>2021</v>
      </c>
    </row>
    <row r="9" spans="2:39" ht="12.75">
      <c r="B9" s="28">
        <v>1</v>
      </c>
      <c r="C9" s="29">
        <v>4</v>
      </c>
      <c r="D9" s="119" t="s">
        <v>46</v>
      </c>
      <c r="E9" s="119"/>
      <c r="F9" s="119"/>
      <c r="G9" s="30">
        <v>22347</v>
      </c>
      <c r="H9" s="31">
        <v>120192</v>
      </c>
      <c r="I9" s="31">
        <v>29798</v>
      </c>
      <c r="J9" s="32">
        <v>71174</v>
      </c>
      <c r="K9" s="33"/>
      <c r="L9" s="34">
        <v>32337</v>
      </c>
      <c r="M9" s="35">
        <v>73</v>
      </c>
      <c r="N9" s="35">
        <v>26</v>
      </c>
      <c r="O9" s="35">
        <v>40674</v>
      </c>
      <c r="P9" s="35"/>
      <c r="Q9" s="35"/>
      <c r="R9" s="35">
        <f>SUM(M9:Q9)</f>
        <v>40773</v>
      </c>
      <c r="S9" s="35">
        <f>R9-L9</f>
        <v>8436</v>
      </c>
      <c r="T9" s="33"/>
      <c r="U9" s="35">
        <v>97780</v>
      </c>
      <c r="V9" s="35"/>
      <c r="W9" s="35"/>
      <c r="X9" s="35">
        <v>2726</v>
      </c>
      <c r="Y9" s="35"/>
      <c r="Z9" s="35"/>
      <c r="AA9" s="35">
        <v>79894</v>
      </c>
      <c r="AB9" s="35"/>
      <c r="AC9" s="35"/>
      <c r="AD9" s="35"/>
      <c r="AE9" s="35">
        <f>SUM(V9:AD9)</f>
        <v>82620</v>
      </c>
      <c r="AF9" s="35">
        <f>AE9-U9</f>
        <v>-15160</v>
      </c>
      <c r="AG9" s="36"/>
      <c r="AH9" s="37">
        <f>L9+U9</f>
        <v>130117</v>
      </c>
      <c r="AI9" s="38">
        <f>R9+AE9</f>
        <v>123393</v>
      </c>
      <c r="AJ9" s="38">
        <f>AI9-AH9</f>
        <v>-6724</v>
      </c>
      <c r="AK9" s="39">
        <f>IF(AH9=0,"",AI9/AH9)</f>
        <v>0.9483234319881337</v>
      </c>
      <c r="AL9" s="38">
        <v>89582</v>
      </c>
      <c r="AM9" s="40">
        <v>89582</v>
      </c>
    </row>
    <row r="10" spans="2:39" ht="12.75">
      <c r="B10" s="28">
        <v>2</v>
      </c>
      <c r="C10" s="41">
        <v>1</v>
      </c>
      <c r="D10" s="120" t="s">
        <v>47</v>
      </c>
      <c r="E10" s="120"/>
      <c r="F10" s="120"/>
      <c r="G10" s="42">
        <v>19859</v>
      </c>
      <c r="H10" s="43">
        <v>19680</v>
      </c>
      <c r="I10" s="43">
        <v>29798</v>
      </c>
      <c r="J10" s="44">
        <v>29827</v>
      </c>
      <c r="K10" s="33"/>
      <c r="L10" s="45">
        <v>32040</v>
      </c>
      <c r="M10" s="45">
        <v>73</v>
      </c>
      <c r="N10" s="45">
        <v>26</v>
      </c>
      <c r="O10" s="45">
        <v>40377</v>
      </c>
      <c r="P10" s="45"/>
      <c r="Q10" s="45"/>
      <c r="R10" s="45">
        <f>SUM(M10:Q10)</f>
        <v>40476</v>
      </c>
      <c r="S10" s="45">
        <f>R10-L10</f>
        <v>8436</v>
      </c>
      <c r="T10" s="33"/>
      <c r="U10" s="45"/>
      <c r="V10" s="45"/>
      <c r="W10" s="45"/>
      <c r="X10" s="45">
        <v>2726</v>
      </c>
      <c r="Y10" s="45"/>
      <c r="Z10" s="45"/>
      <c r="AA10" s="45"/>
      <c r="AB10" s="45"/>
      <c r="AC10" s="45"/>
      <c r="AD10" s="45"/>
      <c r="AE10" s="45">
        <f>SUM(V10:AD10)</f>
        <v>2726</v>
      </c>
      <c r="AF10" s="45">
        <f>AE10-U10</f>
        <v>2726</v>
      </c>
      <c r="AG10" s="36"/>
      <c r="AH10" s="46">
        <f>L10+U10</f>
        <v>32040</v>
      </c>
      <c r="AI10" s="47">
        <f>R10+AE10</f>
        <v>43202</v>
      </c>
      <c r="AJ10" s="47">
        <f>AI10-AH10</f>
        <v>11162</v>
      </c>
      <c r="AK10" s="48">
        <f>IF(AH10=0,"",AI10/AH10)</f>
        <v>1.3483770287141075</v>
      </c>
      <c r="AL10" s="47">
        <v>30299</v>
      </c>
      <c r="AM10" s="49">
        <v>30299</v>
      </c>
    </row>
    <row r="11" spans="2:39" ht="12.75">
      <c r="B11" s="28">
        <v>3</v>
      </c>
      <c r="C11" s="41">
        <v>2</v>
      </c>
      <c r="D11" s="120" t="s">
        <v>48</v>
      </c>
      <c r="E11" s="120"/>
      <c r="F11" s="120"/>
      <c r="G11" s="42">
        <v>2488</v>
      </c>
      <c r="H11" s="43">
        <v>100512</v>
      </c>
      <c r="I11" s="43"/>
      <c r="J11" s="44">
        <v>41347</v>
      </c>
      <c r="K11" s="33"/>
      <c r="L11" s="45">
        <v>297</v>
      </c>
      <c r="M11" s="45"/>
      <c r="N11" s="45"/>
      <c r="O11" s="45">
        <v>297</v>
      </c>
      <c r="P11" s="45"/>
      <c r="Q11" s="45"/>
      <c r="R11" s="45">
        <f>SUM(M11:Q11)</f>
        <v>297</v>
      </c>
      <c r="S11" s="45">
        <f>R11-L11</f>
        <v>0</v>
      </c>
      <c r="T11" s="33"/>
      <c r="U11" s="45">
        <v>97780</v>
      </c>
      <c r="V11" s="45"/>
      <c r="W11" s="45"/>
      <c r="X11" s="45"/>
      <c r="Y11" s="45"/>
      <c r="Z11" s="45"/>
      <c r="AA11" s="45">
        <v>79894</v>
      </c>
      <c r="AB11" s="45"/>
      <c r="AC11" s="45"/>
      <c r="AD11" s="45"/>
      <c r="AE11" s="45">
        <f>SUM(V11:AD11)</f>
        <v>79894</v>
      </c>
      <c r="AF11" s="45">
        <f>AE11-U11</f>
        <v>-17886</v>
      </c>
      <c r="AG11" s="36"/>
      <c r="AH11" s="46">
        <f>L11+U11</f>
        <v>98077</v>
      </c>
      <c r="AI11" s="47">
        <f>R11+AE11</f>
        <v>80191</v>
      </c>
      <c r="AJ11" s="47">
        <f>AI11-AH11</f>
        <v>-17886</v>
      </c>
      <c r="AK11" s="48">
        <f>IF(AH11=0,"",AI11/AH11)</f>
        <v>0.8176330842093458</v>
      </c>
      <c r="AL11" s="47">
        <v>59283</v>
      </c>
      <c r="AM11" s="49">
        <v>59283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9:F9"/>
    <mergeCell ref="D10:F10"/>
    <mergeCell ref="D11:F11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8515625" style="0" customWidth="1"/>
    <col min="8" max="8" width="9.7109375" style="0" customWidth="1"/>
    <col min="9" max="9" width="8.7109375" style="0" customWidth="1"/>
    <col min="10" max="10" width="10.7109375" style="0" customWidth="1"/>
    <col min="11" max="11" width="0.85546875" style="0" customWidth="1"/>
    <col min="12" max="12" width="11.28125" style="0" customWidth="1"/>
    <col min="13" max="16" width="8.7109375" style="0" customWidth="1"/>
    <col min="17" max="17" width="0" style="0" hidden="1" customWidth="1"/>
    <col min="18" max="18" width="10.57421875" style="0" customWidth="1"/>
    <col min="19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2.00390625" style="0" customWidth="1"/>
    <col min="35" max="35" width="10.8515625" style="0" customWidth="1"/>
    <col min="36" max="37" width="9.28125" style="0" customWidth="1"/>
    <col min="38" max="38" width="10.8515625" style="0" customWidth="1"/>
    <col min="39" max="39" width="11.00390625" style="0" customWidth="1"/>
  </cols>
  <sheetData>
    <row r="1" ht="12.75" collapsed="1">
      <c r="A1" t="s">
        <v>129</v>
      </c>
    </row>
    <row r="2" ht="15.75">
      <c r="B2" s="1" t="s">
        <v>49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43830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43830</v>
      </c>
      <c r="AG7" s="15"/>
      <c r="AH7" s="16" t="s">
        <v>10</v>
      </c>
      <c r="AI7" s="17" t="s">
        <v>10</v>
      </c>
      <c r="AJ7" s="111">
        <v>43830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6"/>
      <c r="N8" s="116"/>
      <c r="O8" s="116"/>
      <c r="P8" s="116"/>
      <c r="Q8" s="116"/>
      <c r="R8" s="116"/>
      <c r="S8" s="118"/>
      <c r="T8" s="12"/>
      <c r="U8" s="25">
        <v>2019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2019</v>
      </c>
      <c r="AI8" s="18">
        <v>2019</v>
      </c>
      <c r="AJ8" s="111"/>
      <c r="AK8" s="111"/>
      <c r="AL8" s="18">
        <v>2020</v>
      </c>
      <c r="AM8" s="27">
        <v>2021</v>
      </c>
    </row>
    <row r="9" spans="2:39" ht="12.75">
      <c r="B9" s="28">
        <v>1</v>
      </c>
      <c r="C9" s="29">
        <v>5</v>
      </c>
      <c r="D9" s="119" t="s">
        <v>50</v>
      </c>
      <c r="E9" s="119"/>
      <c r="F9" s="119"/>
      <c r="G9" s="30">
        <v>1034452</v>
      </c>
      <c r="H9" s="31">
        <v>879099</v>
      </c>
      <c r="I9" s="31">
        <v>946350</v>
      </c>
      <c r="J9" s="32">
        <v>1030735</v>
      </c>
      <c r="K9" s="33"/>
      <c r="L9" s="34">
        <v>1095522</v>
      </c>
      <c r="M9" s="35">
        <v>657939</v>
      </c>
      <c r="N9" s="35">
        <v>243772</v>
      </c>
      <c r="O9" s="35">
        <v>205463</v>
      </c>
      <c r="P9" s="35">
        <v>6129</v>
      </c>
      <c r="Q9" s="35"/>
      <c r="R9" s="35">
        <f aca="true" t="shared" si="0" ref="R9:R15">SUM(M9:Q9)</f>
        <v>1113303</v>
      </c>
      <c r="S9" s="35">
        <f aca="true" t="shared" si="1" ref="S9:S15">R9-L9</f>
        <v>17781</v>
      </c>
      <c r="T9" s="33"/>
      <c r="U9" s="35">
        <v>3072</v>
      </c>
      <c r="V9" s="35"/>
      <c r="W9" s="35"/>
      <c r="X9" s="35">
        <v>3072</v>
      </c>
      <c r="Y9" s="35"/>
      <c r="Z9" s="35"/>
      <c r="AA9" s="35"/>
      <c r="AB9" s="35"/>
      <c r="AC9" s="35"/>
      <c r="AD9" s="35"/>
      <c r="AE9" s="35">
        <f aca="true" t="shared" si="2" ref="AE9:AE15">SUM(V9:AD9)</f>
        <v>3072</v>
      </c>
      <c r="AF9" s="35">
        <f aca="true" t="shared" si="3" ref="AF9:AF15">AE9-U9</f>
        <v>0</v>
      </c>
      <c r="AG9" s="36"/>
      <c r="AH9" s="37">
        <f aca="true" t="shared" si="4" ref="AH9:AH15">L9+U9</f>
        <v>1098594</v>
      </c>
      <c r="AI9" s="38">
        <f aca="true" t="shared" si="5" ref="AI9:AI15">R9+AE9</f>
        <v>1116375</v>
      </c>
      <c r="AJ9" s="38">
        <f aca="true" t="shared" si="6" ref="AJ9:AJ15">AI9-AH9</f>
        <v>17781</v>
      </c>
      <c r="AK9" s="39">
        <f aca="true" t="shared" si="7" ref="AK9:AK15">IF(AH9=0,"",AI9/AH9)</f>
        <v>1.0161852331252492</v>
      </c>
      <c r="AL9" s="38">
        <v>1062476</v>
      </c>
      <c r="AM9" s="40">
        <v>1062476</v>
      </c>
    </row>
    <row r="10" spans="2:39" ht="12.75">
      <c r="B10" s="28">
        <v>2</v>
      </c>
      <c r="C10" s="41">
        <v>1</v>
      </c>
      <c r="D10" s="120" t="s">
        <v>51</v>
      </c>
      <c r="E10" s="120"/>
      <c r="F10" s="120"/>
      <c r="G10" s="42">
        <v>210592</v>
      </c>
      <c r="H10" s="43">
        <v>249470</v>
      </c>
      <c r="I10" s="43">
        <v>246190</v>
      </c>
      <c r="J10" s="44">
        <v>272596</v>
      </c>
      <c r="K10" s="33"/>
      <c r="L10" s="45">
        <v>270299</v>
      </c>
      <c r="M10" s="45">
        <v>180392</v>
      </c>
      <c r="N10" s="45">
        <v>63904</v>
      </c>
      <c r="O10" s="45">
        <v>27446</v>
      </c>
      <c r="P10" s="45">
        <v>345</v>
      </c>
      <c r="Q10" s="45"/>
      <c r="R10" s="45">
        <f t="shared" si="0"/>
        <v>272087</v>
      </c>
      <c r="S10" s="45">
        <f t="shared" si="1"/>
        <v>1788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270299</v>
      </c>
      <c r="AI10" s="47">
        <f t="shared" si="5"/>
        <v>272087</v>
      </c>
      <c r="AJ10" s="47">
        <f t="shared" si="6"/>
        <v>1788</v>
      </c>
      <c r="AK10" s="48">
        <f t="shared" si="7"/>
        <v>1.0066148968364663</v>
      </c>
      <c r="AL10" s="47">
        <v>270870</v>
      </c>
      <c r="AM10" s="49">
        <v>270870</v>
      </c>
    </row>
    <row r="11" spans="2:39" ht="12.75">
      <c r="B11" s="28">
        <v>3</v>
      </c>
      <c r="C11" s="41">
        <v>2</v>
      </c>
      <c r="D11" s="120" t="s">
        <v>52</v>
      </c>
      <c r="E11" s="120"/>
      <c r="F11" s="120"/>
      <c r="G11" s="42">
        <v>718261</v>
      </c>
      <c r="H11" s="43">
        <v>524554</v>
      </c>
      <c r="I11" s="43">
        <v>526360</v>
      </c>
      <c r="J11" s="44">
        <v>566823</v>
      </c>
      <c r="K11" s="33"/>
      <c r="L11" s="45">
        <v>608904</v>
      </c>
      <c r="M11" s="45">
        <v>394189</v>
      </c>
      <c r="N11" s="45">
        <v>150527</v>
      </c>
      <c r="O11" s="45">
        <v>75135</v>
      </c>
      <c r="P11" s="45">
        <v>5235</v>
      </c>
      <c r="Q11" s="45"/>
      <c r="R11" s="45">
        <f t="shared" si="0"/>
        <v>625086</v>
      </c>
      <c r="S11" s="45">
        <f t="shared" si="1"/>
        <v>16182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608904</v>
      </c>
      <c r="AI11" s="47">
        <f t="shared" si="5"/>
        <v>625086</v>
      </c>
      <c r="AJ11" s="47">
        <f t="shared" si="6"/>
        <v>16182</v>
      </c>
      <c r="AK11" s="48">
        <f t="shared" si="7"/>
        <v>1.0265756178313823</v>
      </c>
      <c r="AL11" s="47">
        <v>603440</v>
      </c>
      <c r="AM11" s="49">
        <v>603440</v>
      </c>
    </row>
    <row r="12" spans="2:39" ht="12.75">
      <c r="B12" s="28">
        <v>4</v>
      </c>
      <c r="C12" s="50">
        <v>1</v>
      </c>
      <c r="D12" s="121" t="s">
        <v>53</v>
      </c>
      <c r="E12" s="121"/>
      <c r="F12" s="121"/>
      <c r="G12" s="51">
        <v>195472</v>
      </c>
      <c r="H12" s="52">
        <v>6887</v>
      </c>
      <c r="I12" s="52">
        <v>1000</v>
      </c>
      <c r="J12" s="53">
        <v>483</v>
      </c>
      <c r="K12" s="33"/>
      <c r="L12" s="54">
        <v>2000</v>
      </c>
      <c r="M12" s="54"/>
      <c r="N12" s="54"/>
      <c r="O12" s="54">
        <v>1740</v>
      </c>
      <c r="P12" s="54"/>
      <c r="Q12" s="54"/>
      <c r="R12" s="54">
        <f t="shared" si="0"/>
        <v>1740</v>
      </c>
      <c r="S12" s="54">
        <f t="shared" si="1"/>
        <v>-260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2000</v>
      </c>
      <c r="AI12" s="56">
        <f t="shared" si="5"/>
        <v>1740</v>
      </c>
      <c r="AJ12" s="56">
        <f t="shared" si="6"/>
        <v>-260</v>
      </c>
      <c r="AK12" s="57">
        <f t="shared" si="7"/>
        <v>0.87</v>
      </c>
      <c r="AL12" s="56">
        <v>2000</v>
      </c>
      <c r="AM12" s="58">
        <v>2000</v>
      </c>
    </row>
    <row r="13" spans="2:39" ht="12.75">
      <c r="B13" s="28">
        <v>5</v>
      </c>
      <c r="C13" s="50">
        <v>2</v>
      </c>
      <c r="D13" s="121" t="s">
        <v>54</v>
      </c>
      <c r="E13" s="121"/>
      <c r="F13" s="121"/>
      <c r="G13" s="51">
        <v>522789</v>
      </c>
      <c r="H13" s="52">
        <v>517667</v>
      </c>
      <c r="I13" s="52">
        <v>525360</v>
      </c>
      <c r="J13" s="53">
        <v>566340</v>
      </c>
      <c r="K13" s="33"/>
      <c r="L13" s="54">
        <v>606904</v>
      </c>
      <c r="M13" s="54">
        <v>394189</v>
      </c>
      <c r="N13" s="54">
        <v>150527</v>
      </c>
      <c r="O13" s="54">
        <v>73395</v>
      </c>
      <c r="P13" s="54">
        <v>5235</v>
      </c>
      <c r="Q13" s="54"/>
      <c r="R13" s="54">
        <f t="shared" si="0"/>
        <v>623346</v>
      </c>
      <c r="S13" s="54">
        <f t="shared" si="1"/>
        <v>16442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606904</v>
      </c>
      <c r="AI13" s="56">
        <f t="shared" si="5"/>
        <v>623346</v>
      </c>
      <c r="AJ13" s="56">
        <f t="shared" si="6"/>
        <v>16442</v>
      </c>
      <c r="AK13" s="57">
        <f t="shared" si="7"/>
        <v>1.0270915993303718</v>
      </c>
      <c r="AL13" s="56">
        <v>601440</v>
      </c>
      <c r="AM13" s="58">
        <v>601440</v>
      </c>
    </row>
    <row r="14" spans="2:39" ht="12.75">
      <c r="B14" s="28">
        <v>6</v>
      </c>
      <c r="C14" s="41">
        <v>3</v>
      </c>
      <c r="D14" s="120" t="s">
        <v>55</v>
      </c>
      <c r="E14" s="120"/>
      <c r="F14" s="120"/>
      <c r="G14" s="42">
        <v>90143</v>
      </c>
      <c r="H14" s="43">
        <v>88425</v>
      </c>
      <c r="I14" s="43">
        <v>143420</v>
      </c>
      <c r="J14" s="44">
        <v>159084</v>
      </c>
      <c r="K14" s="33"/>
      <c r="L14" s="45">
        <v>181419</v>
      </c>
      <c r="M14" s="45">
        <v>60040</v>
      </c>
      <c r="N14" s="45">
        <v>21545</v>
      </c>
      <c r="O14" s="45">
        <v>98246</v>
      </c>
      <c r="P14" s="45">
        <v>499</v>
      </c>
      <c r="Q14" s="45"/>
      <c r="R14" s="45">
        <f t="shared" si="0"/>
        <v>180330</v>
      </c>
      <c r="S14" s="45">
        <f t="shared" si="1"/>
        <v>-1089</v>
      </c>
      <c r="T14" s="33"/>
      <c r="U14" s="45">
        <v>3072</v>
      </c>
      <c r="V14" s="45"/>
      <c r="W14" s="45"/>
      <c r="X14" s="45">
        <v>3072</v>
      </c>
      <c r="Y14" s="45"/>
      <c r="Z14" s="45"/>
      <c r="AA14" s="45"/>
      <c r="AB14" s="45"/>
      <c r="AC14" s="45"/>
      <c r="AD14" s="45"/>
      <c r="AE14" s="45">
        <f t="shared" si="2"/>
        <v>3072</v>
      </c>
      <c r="AF14" s="45">
        <f t="shared" si="3"/>
        <v>0</v>
      </c>
      <c r="AG14" s="36"/>
      <c r="AH14" s="46">
        <f t="shared" si="4"/>
        <v>184491</v>
      </c>
      <c r="AI14" s="47">
        <f t="shared" si="5"/>
        <v>183402</v>
      </c>
      <c r="AJ14" s="47">
        <f t="shared" si="6"/>
        <v>-1089</v>
      </c>
      <c r="AK14" s="48">
        <f t="shared" si="7"/>
        <v>0.9940972730377091</v>
      </c>
      <c r="AL14" s="47">
        <v>153266</v>
      </c>
      <c r="AM14" s="49">
        <v>153266</v>
      </c>
    </row>
    <row r="15" spans="2:39" ht="12.75">
      <c r="B15" s="28">
        <v>7</v>
      </c>
      <c r="C15" s="41">
        <v>4</v>
      </c>
      <c r="D15" s="120" t="s">
        <v>56</v>
      </c>
      <c r="E15" s="120"/>
      <c r="F15" s="120"/>
      <c r="G15" s="42">
        <v>15456</v>
      </c>
      <c r="H15" s="43">
        <v>16650</v>
      </c>
      <c r="I15" s="43">
        <v>30380</v>
      </c>
      <c r="J15" s="44">
        <v>32232</v>
      </c>
      <c r="K15" s="33"/>
      <c r="L15" s="45">
        <v>34900</v>
      </c>
      <c r="M15" s="45">
        <v>23318</v>
      </c>
      <c r="N15" s="45">
        <v>7796</v>
      </c>
      <c r="O15" s="45">
        <v>4636</v>
      </c>
      <c r="P15" s="45">
        <v>50</v>
      </c>
      <c r="Q15" s="45"/>
      <c r="R15" s="45">
        <f t="shared" si="0"/>
        <v>35800</v>
      </c>
      <c r="S15" s="45">
        <f t="shared" si="1"/>
        <v>900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34900</v>
      </c>
      <c r="AI15" s="47">
        <f t="shared" si="5"/>
        <v>35800</v>
      </c>
      <c r="AJ15" s="47">
        <f t="shared" si="6"/>
        <v>900</v>
      </c>
      <c r="AK15" s="48">
        <f t="shared" si="7"/>
        <v>1.0257879656160458</v>
      </c>
      <c r="AL15" s="47">
        <v>34900</v>
      </c>
      <c r="AM15" s="49">
        <v>34900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D15:F15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57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43830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43830</v>
      </c>
      <c r="AG7" s="15"/>
      <c r="AH7" s="16" t="s">
        <v>10</v>
      </c>
      <c r="AI7" s="17" t="s">
        <v>10</v>
      </c>
      <c r="AJ7" s="111">
        <v>43830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6"/>
      <c r="N8" s="116"/>
      <c r="O8" s="116"/>
      <c r="P8" s="116"/>
      <c r="Q8" s="116"/>
      <c r="R8" s="116"/>
      <c r="S8" s="118"/>
      <c r="T8" s="12"/>
      <c r="U8" s="25">
        <v>2019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2019</v>
      </c>
      <c r="AI8" s="18">
        <v>2019</v>
      </c>
      <c r="AJ8" s="111"/>
      <c r="AK8" s="111"/>
      <c r="AL8" s="18">
        <v>2020</v>
      </c>
      <c r="AM8" s="27">
        <v>2021</v>
      </c>
    </row>
    <row r="9" spans="2:39" ht="12.75">
      <c r="B9" s="28">
        <v>1</v>
      </c>
      <c r="C9" s="29">
        <v>6</v>
      </c>
      <c r="D9" s="119" t="s">
        <v>58</v>
      </c>
      <c r="E9" s="119"/>
      <c r="F9" s="119"/>
      <c r="G9" s="30">
        <v>30336</v>
      </c>
      <c r="H9" s="31">
        <v>24297</v>
      </c>
      <c r="I9" s="31">
        <v>45000</v>
      </c>
      <c r="J9" s="32">
        <v>91812</v>
      </c>
      <c r="K9" s="33"/>
      <c r="L9" s="34">
        <v>52152</v>
      </c>
      <c r="M9" s="35"/>
      <c r="N9" s="35">
        <v>7</v>
      </c>
      <c r="O9" s="35">
        <v>40282</v>
      </c>
      <c r="P9" s="35">
        <v>17500</v>
      </c>
      <c r="Q9" s="35"/>
      <c r="R9" s="35">
        <f aca="true" t="shared" si="0" ref="R9:R15">SUM(M9:Q9)</f>
        <v>57789</v>
      </c>
      <c r="S9" s="35">
        <f aca="true" t="shared" si="1" ref="S9:S15">R9-L9</f>
        <v>5637</v>
      </c>
      <c r="T9" s="33"/>
      <c r="U9" s="35">
        <v>81300</v>
      </c>
      <c r="V9" s="35"/>
      <c r="W9" s="35"/>
      <c r="X9" s="35">
        <v>5896</v>
      </c>
      <c r="Y9" s="35"/>
      <c r="Z9" s="35">
        <v>1090</v>
      </c>
      <c r="AA9" s="35">
        <v>81619</v>
      </c>
      <c r="AB9" s="35"/>
      <c r="AC9" s="35"/>
      <c r="AD9" s="35"/>
      <c r="AE9" s="35">
        <f aca="true" t="shared" si="2" ref="AE9:AE15">SUM(V9:AD9)</f>
        <v>88605</v>
      </c>
      <c r="AF9" s="35">
        <f aca="true" t="shared" si="3" ref="AF9:AF15">AE9-U9</f>
        <v>7305</v>
      </c>
      <c r="AG9" s="36"/>
      <c r="AH9" s="37">
        <f aca="true" t="shared" si="4" ref="AH9:AH15">L9+U9</f>
        <v>133452</v>
      </c>
      <c r="AI9" s="38">
        <f aca="true" t="shared" si="5" ref="AI9:AI15">R9+AE9</f>
        <v>146394</v>
      </c>
      <c r="AJ9" s="38">
        <f aca="true" t="shared" si="6" ref="AJ9:AJ15">AI9-AH9</f>
        <v>12942</v>
      </c>
      <c r="AK9" s="39">
        <f aca="true" t="shared" si="7" ref="AK9:AK15">IF(AH9=0,"",AI9/AH9)</f>
        <v>1.0969786889668196</v>
      </c>
      <c r="AL9" s="38">
        <v>47700</v>
      </c>
      <c r="AM9" s="40">
        <v>47700</v>
      </c>
    </row>
    <row r="10" spans="2:39" ht="12.75">
      <c r="B10" s="28">
        <v>2</v>
      </c>
      <c r="C10" s="41">
        <v>1</v>
      </c>
      <c r="D10" s="120" t="s">
        <v>59</v>
      </c>
      <c r="E10" s="120"/>
      <c r="F10" s="120"/>
      <c r="G10" s="42">
        <v>15157</v>
      </c>
      <c r="H10" s="43">
        <v>16928</v>
      </c>
      <c r="I10" s="43">
        <v>18200</v>
      </c>
      <c r="J10" s="44">
        <v>72245</v>
      </c>
      <c r="K10" s="33"/>
      <c r="L10" s="45">
        <v>20462</v>
      </c>
      <c r="M10" s="45"/>
      <c r="N10" s="45"/>
      <c r="O10" s="45">
        <v>5310</v>
      </c>
      <c r="P10" s="45">
        <v>16000</v>
      </c>
      <c r="Q10" s="45"/>
      <c r="R10" s="45">
        <f t="shared" si="0"/>
        <v>21310</v>
      </c>
      <c r="S10" s="45">
        <f t="shared" si="1"/>
        <v>848</v>
      </c>
      <c r="T10" s="33"/>
      <c r="U10" s="45">
        <v>7000</v>
      </c>
      <c r="V10" s="45"/>
      <c r="W10" s="45"/>
      <c r="X10" s="45">
        <v>2396</v>
      </c>
      <c r="Y10" s="45"/>
      <c r="Z10" s="45"/>
      <c r="AA10" s="45">
        <v>6798</v>
      </c>
      <c r="AB10" s="45"/>
      <c r="AC10" s="45"/>
      <c r="AD10" s="45"/>
      <c r="AE10" s="45">
        <f t="shared" si="2"/>
        <v>9194</v>
      </c>
      <c r="AF10" s="45">
        <f t="shared" si="3"/>
        <v>2194</v>
      </c>
      <c r="AG10" s="36"/>
      <c r="AH10" s="46">
        <f t="shared" si="4"/>
        <v>27462</v>
      </c>
      <c r="AI10" s="47">
        <f t="shared" si="5"/>
        <v>30504</v>
      </c>
      <c r="AJ10" s="47">
        <f t="shared" si="6"/>
        <v>3042</v>
      </c>
      <c r="AK10" s="48">
        <f t="shared" si="7"/>
        <v>1.1107712475420581</v>
      </c>
      <c r="AL10" s="47">
        <v>19700</v>
      </c>
      <c r="AM10" s="49">
        <v>19700</v>
      </c>
    </row>
    <row r="11" spans="2:39" ht="12.75">
      <c r="B11" s="28">
        <v>3</v>
      </c>
      <c r="C11" s="41">
        <v>2</v>
      </c>
      <c r="D11" s="120" t="s">
        <v>60</v>
      </c>
      <c r="E11" s="120"/>
      <c r="F11" s="120"/>
      <c r="G11" s="42">
        <v>1565</v>
      </c>
      <c r="H11" s="43">
        <v>1500</v>
      </c>
      <c r="I11" s="43">
        <v>2800</v>
      </c>
      <c r="J11" s="44">
        <v>2816</v>
      </c>
      <c r="K11" s="33"/>
      <c r="L11" s="45">
        <v>2500</v>
      </c>
      <c r="M11" s="45"/>
      <c r="N11" s="45"/>
      <c r="O11" s="45">
        <v>2449</v>
      </c>
      <c r="P11" s="45">
        <v>1500</v>
      </c>
      <c r="Q11" s="45"/>
      <c r="R11" s="45">
        <f t="shared" si="0"/>
        <v>3949</v>
      </c>
      <c r="S11" s="45">
        <f t="shared" si="1"/>
        <v>1449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2500</v>
      </c>
      <c r="AI11" s="47">
        <f t="shared" si="5"/>
        <v>3949</v>
      </c>
      <c r="AJ11" s="47">
        <f t="shared" si="6"/>
        <v>1449</v>
      </c>
      <c r="AK11" s="48">
        <f t="shared" si="7"/>
        <v>1.5796</v>
      </c>
      <c r="AL11" s="47">
        <v>2500</v>
      </c>
      <c r="AM11" s="49">
        <v>2500</v>
      </c>
    </row>
    <row r="12" spans="2:39" ht="12.75">
      <c r="B12" s="28">
        <v>4</v>
      </c>
      <c r="C12" s="41">
        <v>3</v>
      </c>
      <c r="D12" s="120" t="s">
        <v>61</v>
      </c>
      <c r="E12" s="120"/>
      <c r="F12" s="120"/>
      <c r="G12" s="42">
        <v>3</v>
      </c>
      <c r="H12" s="43"/>
      <c r="I12" s="43">
        <v>500</v>
      </c>
      <c r="J12" s="44"/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>
        <v>970</v>
      </c>
      <c r="AA12" s="45"/>
      <c r="AB12" s="45"/>
      <c r="AC12" s="45"/>
      <c r="AD12" s="45"/>
      <c r="AE12" s="45">
        <f t="shared" si="2"/>
        <v>970</v>
      </c>
      <c r="AF12" s="45">
        <f t="shared" si="3"/>
        <v>970</v>
      </c>
      <c r="AG12" s="36"/>
      <c r="AH12" s="46">
        <f t="shared" si="4"/>
        <v>500</v>
      </c>
      <c r="AI12" s="47">
        <f t="shared" si="5"/>
        <v>1470</v>
      </c>
      <c r="AJ12" s="47">
        <f t="shared" si="6"/>
        <v>970</v>
      </c>
      <c r="AK12" s="48">
        <f t="shared" si="7"/>
        <v>2.94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20" t="s">
        <v>62</v>
      </c>
      <c r="E13" s="120"/>
      <c r="F13" s="120"/>
      <c r="G13" s="42"/>
      <c r="H13" s="43"/>
      <c r="I13" s="43">
        <v>500</v>
      </c>
      <c r="J13" s="44">
        <v>163</v>
      </c>
      <c r="K13" s="33"/>
      <c r="L13" s="45">
        <v>2428</v>
      </c>
      <c r="M13" s="45"/>
      <c r="N13" s="45">
        <v>7</v>
      </c>
      <c r="O13" s="45">
        <v>5761</v>
      </c>
      <c r="P13" s="45"/>
      <c r="Q13" s="45"/>
      <c r="R13" s="45">
        <f t="shared" si="0"/>
        <v>5768</v>
      </c>
      <c r="S13" s="45">
        <f t="shared" si="1"/>
        <v>3340</v>
      </c>
      <c r="T13" s="33"/>
      <c r="U13" s="45">
        <v>74300</v>
      </c>
      <c r="V13" s="45"/>
      <c r="W13" s="45"/>
      <c r="X13" s="45">
        <v>3500</v>
      </c>
      <c r="Y13" s="45"/>
      <c r="Z13" s="45">
        <v>120</v>
      </c>
      <c r="AA13" s="45">
        <v>74821</v>
      </c>
      <c r="AB13" s="45"/>
      <c r="AC13" s="45"/>
      <c r="AD13" s="45"/>
      <c r="AE13" s="45">
        <f t="shared" si="2"/>
        <v>78441</v>
      </c>
      <c r="AF13" s="45">
        <f t="shared" si="3"/>
        <v>4141</v>
      </c>
      <c r="AG13" s="36"/>
      <c r="AH13" s="46">
        <f t="shared" si="4"/>
        <v>76728</v>
      </c>
      <c r="AI13" s="47">
        <f t="shared" si="5"/>
        <v>84209</v>
      </c>
      <c r="AJ13" s="47">
        <f t="shared" si="6"/>
        <v>7481</v>
      </c>
      <c r="AK13" s="48">
        <f t="shared" si="7"/>
        <v>1.0975002606610365</v>
      </c>
      <c r="AL13" s="47">
        <v>1500</v>
      </c>
      <c r="AM13" s="49">
        <v>1500</v>
      </c>
    </row>
    <row r="14" spans="2:39" ht="12.75">
      <c r="B14" s="28">
        <v>6</v>
      </c>
      <c r="C14" s="41">
        <v>5</v>
      </c>
      <c r="D14" s="120" t="s">
        <v>63</v>
      </c>
      <c r="E14" s="120"/>
      <c r="F14" s="120"/>
      <c r="G14" s="42">
        <v>13611</v>
      </c>
      <c r="H14" s="43">
        <v>5869</v>
      </c>
      <c r="I14" s="43">
        <v>23000</v>
      </c>
      <c r="J14" s="44">
        <v>16588</v>
      </c>
      <c r="K14" s="33"/>
      <c r="L14" s="45">
        <v>26262</v>
      </c>
      <c r="M14" s="45"/>
      <c r="N14" s="45"/>
      <c r="O14" s="45">
        <v>2762</v>
      </c>
      <c r="P14" s="45"/>
      <c r="Q14" s="45"/>
      <c r="R14" s="45">
        <f t="shared" si="0"/>
        <v>2762</v>
      </c>
      <c r="S14" s="45">
        <f t="shared" si="1"/>
        <v>-23500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26262</v>
      </c>
      <c r="AI14" s="47">
        <f t="shared" si="5"/>
        <v>2762</v>
      </c>
      <c r="AJ14" s="47">
        <f t="shared" si="6"/>
        <v>-23500</v>
      </c>
      <c r="AK14" s="48">
        <f t="shared" si="7"/>
        <v>0.10517096946157947</v>
      </c>
      <c r="AL14" s="47">
        <v>23500</v>
      </c>
      <c r="AM14" s="49">
        <v>23500</v>
      </c>
    </row>
    <row r="15" spans="2:39" ht="12.75">
      <c r="B15" s="28">
        <v>7</v>
      </c>
      <c r="C15" s="41">
        <v>6</v>
      </c>
      <c r="D15" s="120" t="s">
        <v>64</v>
      </c>
      <c r="E15" s="120"/>
      <c r="F15" s="120"/>
      <c r="G15" s="42"/>
      <c r="H15" s="43"/>
      <c r="I15" s="43"/>
      <c r="J15" s="44"/>
      <c r="K15" s="33"/>
      <c r="L15" s="45"/>
      <c r="M15" s="45"/>
      <c r="N15" s="45"/>
      <c r="O15" s="45">
        <v>23500</v>
      </c>
      <c r="P15" s="45"/>
      <c r="Q15" s="45"/>
      <c r="R15" s="45">
        <f t="shared" si="0"/>
        <v>23500</v>
      </c>
      <c r="S15" s="45">
        <f t="shared" si="1"/>
        <v>23500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0</v>
      </c>
      <c r="AI15" s="47">
        <f t="shared" si="5"/>
        <v>23500</v>
      </c>
      <c r="AJ15" s="47">
        <f t="shared" si="6"/>
        <v>23500</v>
      </c>
      <c r="AK15" s="48">
        <f t="shared" si="7"/>
      </c>
      <c r="AL15" s="47"/>
      <c r="AM15" s="49"/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D15:F15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9.8515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65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43830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43830</v>
      </c>
      <c r="AG7" s="15"/>
      <c r="AH7" s="16" t="s">
        <v>10</v>
      </c>
      <c r="AI7" s="17" t="s">
        <v>10</v>
      </c>
      <c r="AJ7" s="111">
        <v>43830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6"/>
      <c r="N8" s="116"/>
      <c r="O8" s="116"/>
      <c r="P8" s="116"/>
      <c r="Q8" s="116"/>
      <c r="R8" s="116"/>
      <c r="S8" s="118"/>
      <c r="T8" s="12"/>
      <c r="U8" s="25">
        <v>2019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2019</v>
      </c>
      <c r="AI8" s="18">
        <v>2019</v>
      </c>
      <c r="AJ8" s="111"/>
      <c r="AK8" s="111"/>
      <c r="AL8" s="18">
        <v>2020</v>
      </c>
      <c r="AM8" s="27">
        <v>2021</v>
      </c>
    </row>
    <row r="9" spans="2:39" ht="12.75">
      <c r="B9" s="28">
        <v>1</v>
      </c>
      <c r="C9" s="29">
        <v>7</v>
      </c>
      <c r="D9" s="119" t="s">
        <v>66</v>
      </c>
      <c r="E9" s="119"/>
      <c r="F9" s="119"/>
      <c r="G9" s="30">
        <v>17432</v>
      </c>
      <c r="H9" s="31">
        <v>35522</v>
      </c>
      <c r="I9" s="31">
        <v>14900</v>
      </c>
      <c r="J9" s="32">
        <v>31141</v>
      </c>
      <c r="K9" s="33"/>
      <c r="L9" s="34">
        <v>18221</v>
      </c>
      <c r="M9" s="35"/>
      <c r="N9" s="35">
        <v>91</v>
      </c>
      <c r="O9" s="35">
        <v>18220</v>
      </c>
      <c r="P9" s="35"/>
      <c r="Q9" s="35"/>
      <c r="R9" s="35">
        <f>SUM(M9:Q9)</f>
        <v>18311</v>
      </c>
      <c r="S9" s="35">
        <f>R9-L9</f>
        <v>90</v>
      </c>
      <c r="T9" s="33"/>
      <c r="U9" s="35">
        <v>960</v>
      </c>
      <c r="V9" s="35"/>
      <c r="W9" s="35"/>
      <c r="X9" s="35"/>
      <c r="Y9" s="35"/>
      <c r="Z9" s="35">
        <v>960</v>
      </c>
      <c r="AA9" s="35"/>
      <c r="AB9" s="35"/>
      <c r="AC9" s="35"/>
      <c r="AD9" s="35"/>
      <c r="AE9" s="35">
        <f>SUM(V9:AD9)</f>
        <v>960</v>
      </c>
      <c r="AF9" s="35">
        <f>AE9-U9</f>
        <v>0</v>
      </c>
      <c r="AG9" s="36"/>
      <c r="AH9" s="37">
        <f>L9+U9</f>
        <v>19181</v>
      </c>
      <c r="AI9" s="38">
        <f>R9+AE9</f>
        <v>19271</v>
      </c>
      <c r="AJ9" s="38">
        <f>AI9-AH9</f>
        <v>90</v>
      </c>
      <c r="AK9" s="39">
        <f>IF(AH9=0,"",AI9/AH9)</f>
        <v>1.0046921432667744</v>
      </c>
      <c r="AL9" s="38">
        <v>15921</v>
      </c>
      <c r="AM9" s="40">
        <v>15921</v>
      </c>
    </row>
    <row r="10" spans="2:39" ht="12.75">
      <c r="B10" s="28">
        <v>2</v>
      </c>
      <c r="C10" s="41">
        <v>1</v>
      </c>
      <c r="D10" s="120" t="s">
        <v>67</v>
      </c>
      <c r="E10" s="120"/>
      <c r="F10" s="120"/>
      <c r="G10" s="42">
        <v>12689</v>
      </c>
      <c r="H10" s="43">
        <v>35423</v>
      </c>
      <c r="I10" s="43">
        <v>14900</v>
      </c>
      <c r="J10" s="44">
        <v>31141</v>
      </c>
      <c r="K10" s="33"/>
      <c r="L10" s="45">
        <v>18221</v>
      </c>
      <c r="M10" s="45"/>
      <c r="N10" s="45">
        <v>91</v>
      </c>
      <c r="O10" s="45">
        <v>18220</v>
      </c>
      <c r="P10" s="45"/>
      <c r="Q10" s="45"/>
      <c r="R10" s="45">
        <f>SUM(M10:Q10)</f>
        <v>18311</v>
      </c>
      <c r="S10" s="45">
        <f>R10-L10</f>
        <v>90</v>
      </c>
      <c r="T10" s="33"/>
      <c r="U10" s="45">
        <v>960</v>
      </c>
      <c r="V10" s="45"/>
      <c r="W10" s="45"/>
      <c r="X10" s="45"/>
      <c r="Y10" s="45"/>
      <c r="Z10" s="45">
        <v>960</v>
      </c>
      <c r="AA10" s="45"/>
      <c r="AB10" s="45"/>
      <c r="AC10" s="45"/>
      <c r="AD10" s="45"/>
      <c r="AE10" s="45">
        <f>SUM(V10:AD10)</f>
        <v>960</v>
      </c>
      <c r="AF10" s="45">
        <f>AE10-U10</f>
        <v>0</v>
      </c>
      <c r="AG10" s="36"/>
      <c r="AH10" s="46">
        <f>L10+U10</f>
        <v>19181</v>
      </c>
      <c r="AI10" s="47">
        <f>R10+AE10</f>
        <v>19271</v>
      </c>
      <c r="AJ10" s="47">
        <f>AI10-AH10</f>
        <v>90</v>
      </c>
      <c r="AK10" s="48">
        <f>IF(AH10=0,"",AI10/AH10)</f>
        <v>1.0046921432667744</v>
      </c>
      <c r="AL10" s="47">
        <v>15921</v>
      </c>
      <c r="AM10" s="49">
        <v>15921</v>
      </c>
    </row>
    <row r="11" spans="2:39" ht="12.75">
      <c r="B11" s="28">
        <v>3</v>
      </c>
      <c r="C11" s="41">
        <v>2</v>
      </c>
      <c r="D11" s="120" t="s">
        <v>68</v>
      </c>
      <c r="E11" s="120"/>
      <c r="F11" s="120"/>
      <c r="G11" s="42">
        <v>4743</v>
      </c>
      <c r="H11" s="43">
        <v>99</v>
      </c>
      <c r="I11" s="43"/>
      <c r="J11" s="44"/>
      <c r="K11" s="33"/>
      <c r="L11" s="45"/>
      <c r="M11" s="45"/>
      <c r="N11" s="45"/>
      <c r="O11" s="45"/>
      <c r="P11" s="45"/>
      <c r="Q11" s="45"/>
      <c r="R11" s="45">
        <f>SUM(M11:Q11)</f>
        <v>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0</v>
      </c>
      <c r="AI11" s="47">
        <f>R11+AE11</f>
        <v>0</v>
      </c>
      <c r="AJ11" s="47">
        <f>AI11-AH11</f>
        <v>0</v>
      </c>
      <c r="AK11" s="48">
        <f>IF(AH11=0,"",AI11/AH11)</f>
      </c>
      <c r="AL11" s="47"/>
      <c r="AM11" s="49"/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9:F9"/>
    <mergeCell ref="D10:F10"/>
    <mergeCell ref="D11:F11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69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43830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43830</v>
      </c>
      <c r="AG7" s="15"/>
      <c r="AH7" s="16" t="s">
        <v>10</v>
      </c>
      <c r="AI7" s="17" t="s">
        <v>10</v>
      </c>
      <c r="AJ7" s="111">
        <v>43830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6"/>
      <c r="N8" s="116"/>
      <c r="O8" s="116"/>
      <c r="P8" s="116"/>
      <c r="Q8" s="116"/>
      <c r="R8" s="116"/>
      <c r="S8" s="118"/>
      <c r="T8" s="12"/>
      <c r="U8" s="25">
        <v>2019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2019</v>
      </c>
      <c r="AI8" s="18">
        <v>2019</v>
      </c>
      <c r="AJ8" s="111"/>
      <c r="AK8" s="111"/>
      <c r="AL8" s="18">
        <v>2020</v>
      </c>
      <c r="AM8" s="27">
        <v>2021</v>
      </c>
    </row>
    <row r="9" spans="2:39" ht="12.75">
      <c r="B9" s="28">
        <v>1</v>
      </c>
      <c r="C9" s="29">
        <v>8</v>
      </c>
      <c r="D9" s="119" t="s">
        <v>70</v>
      </c>
      <c r="E9" s="119"/>
      <c r="F9" s="119"/>
      <c r="G9" s="30">
        <v>32193</v>
      </c>
      <c r="H9" s="31">
        <v>30513</v>
      </c>
      <c r="I9" s="31">
        <v>47675</v>
      </c>
      <c r="J9" s="32">
        <v>50776</v>
      </c>
      <c r="K9" s="33"/>
      <c r="L9" s="34">
        <v>25907</v>
      </c>
      <c r="M9" s="35"/>
      <c r="N9" s="35">
        <v>373</v>
      </c>
      <c r="O9" s="35">
        <v>26431</v>
      </c>
      <c r="P9" s="35"/>
      <c r="Q9" s="35"/>
      <c r="R9" s="35">
        <f>SUM(M9:Q9)</f>
        <v>26804</v>
      </c>
      <c r="S9" s="35">
        <f>R9-L9</f>
        <v>897</v>
      </c>
      <c r="T9" s="33"/>
      <c r="U9" s="35">
        <v>29379</v>
      </c>
      <c r="V9" s="35"/>
      <c r="W9" s="35"/>
      <c r="X9" s="35">
        <v>2809</v>
      </c>
      <c r="Y9" s="35"/>
      <c r="Z9" s="35">
        <v>190</v>
      </c>
      <c r="AA9" s="35">
        <v>28685</v>
      </c>
      <c r="AB9" s="35"/>
      <c r="AC9" s="35"/>
      <c r="AD9" s="35"/>
      <c r="AE9" s="35">
        <f>SUM(V9:AD9)</f>
        <v>31684</v>
      </c>
      <c r="AF9" s="35">
        <f>AE9-U9</f>
        <v>2305</v>
      </c>
      <c r="AG9" s="36"/>
      <c r="AH9" s="37">
        <f>L9+U9</f>
        <v>55286</v>
      </c>
      <c r="AI9" s="38">
        <f>R9+AE9</f>
        <v>58488</v>
      </c>
      <c r="AJ9" s="38">
        <f>AI9-AH9</f>
        <v>3202</v>
      </c>
      <c r="AK9" s="39">
        <f>IF(AH9=0,"",AI9/AH9)</f>
        <v>1.0579170133487683</v>
      </c>
      <c r="AL9" s="38">
        <v>31888</v>
      </c>
      <c r="AM9" s="40">
        <v>31888</v>
      </c>
    </row>
    <row r="10" spans="2:39" ht="12.75">
      <c r="B10" s="28">
        <v>2</v>
      </c>
      <c r="C10" s="41">
        <v>1</v>
      </c>
      <c r="D10" s="120" t="s">
        <v>71</v>
      </c>
      <c r="E10" s="120"/>
      <c r="F10" s="120"/>
      <c r="G10" s="42">
        <v>28642</v>
      </c>
      <c r="H10" s="43">
        <v>27817</v>
      </c>
      <c r="I10" s="43">
        <v>33375</v>
      </c>
      <c r="J10" s="44">
        <v>40956</v>
      </c>
      <c r="K10" s="33"/>
      <c r="L10" s="45">
        <v>20005</v>
      </c>
      <c r="M10" s="45"/>
      <c r="N10" s="45">
        <v>275</v>
      </c>
      <c r="O10" s="45">
        <v>19398</v>
      </c>
      <c r="P10" s="45"/>
      <c r="Q10" s="45"/>
      <c r="R10" s="45">
        <f>SUM(M10:Q10)</f>
        <v>19673</v>
      </c>
      <c r="S10" s="45">
        <f>R10-L10</f>
        <v>-332</v>
      </c>
      <c r="T10" s="33"/>
      <c r="U10" s="45">
        <v>21570</v>
      </c>
      <c r="V10" s="45"/>
      <c r="W10" s="45"/>
      <c r="X10" s="45"/>
      <c r="Y10" s="45"/>
      <c r="Z10" s="45"/>
      <c r="AA10" s="45">
        <v>23685</v>
      </c>
      <c r="AB10" s="45"/>
      <c r="AC10" s="45"/>
      <c r="AD10" s="45"/>
      <c r="AE10" s="45">
        <f>SUM(V10:AD10)</f>
        <v>23685</v>
      </c>
      <c r="AF10" s="45">
        <f>AE10-U10</f>
        <v>2115</v>
      </c>
      <c r="AG10" s="36"/>
      <c r="AH10" s="46">
        <f>L10+U10</f>
        <v>41575</v>
      </c>
      <c r="AI10" s="47">
        <f>R10+AE10</f>
        <v>43358</v>
      </c>
      <c r="AJ10" s="47">
        <f>AI10-AH10</f>
        <v>1783</v>
      </c>
      <c r="AK10" s="48">
        <f>IF(AH10=0,"",AI10/AH10)</f>
        <v>1.042886349969934</v>
      </c>
      <c r="AL10" s="47">
        <v>26575</v>
      </c>
      <c r="AM10" s="49">
        <v>26575</v>
      </c>
    </row>
    <row r="11" spans="2:39" ht="12.75">
      <c r="B11" s="28">
        <v>3</v>
      </c>
      <c r="C11" s="41">
        <v>2</v>
      </c>
      <c r="D11" s="120" t="s">
        <v>72</v>
      </c>
      <c r="E11" s="120"/>
      <c r="F11" s="120"/>
      <c r="G11" s="42">
        <v>3551</v>
      </c>
      <c r="H11" s="43">
        <v>2696</v>
      </c>
      <c r="I11" s="43">
        <v>4300</v>
      </c>
      <c r="J11" s="44">
        <v>9590</v>
      </c>
      <c r="K11" s="33"/>
      <c r="L11" s="45">
        <v>5902</v>
      </c>
      <c r="M11" s="45"/>
      <c r="N11" s="45">
        <v>98</v>
      </c>
      <c r="O11" s="45">
        <v>5833</v>
      </c>
      <c r="P11" s="45"/>
      <c r="Q11" s="45"/>
      <c r="R11" s="45">
        <f>SUM(M11:Q11)</f>
        <v>5931</v>
      </c>
      <c r="S11" s="45">
        <f>R11-L11</f>
        <v>29</v>
      </c>
      <c r="T11" s="33"/>
      <c r="U11" s="45">
        <v>2809</v>
      </c>
      <c r="V11" s="45"/>
      <c r="W11" s="45"/>
      <c r="X11" s="45">
        <v>2809</v>
      </c>
      <c r="Y11" s="45"/>
      <c r="Z11" s="45"/>
      <c r="AA11" s="45"/>
      <c r="AB11" s="45"/>
      <c r="AC11" s="45"/>
      <c r="AD11" s="45"/>
      <c r="AE11" s="45">
        <f>SUM(V11:AD11)</f>
        <v>2809</v>
      </c>
      <c r="AF11" s="45">
        <f>AE11-U11</f>
        <v>0</v>
      </c>
      <c r="AG11" s="36"/>
      <c r="AH11" s="46">
        <f>L11+U11</f>
        <v>8711</v>
      </c>
      <c r="AI11" s="47">
        <f>R11+AE11</f>
        <v>8740</v>
      </c>
      <c r="AJ11" s="47">
        <f>AI11-AH11</f>
        <v>29</v>
      </c>
      <c r="AK11" s="48">
        <f>IF(AH11=0,"",AI11/AH11)</f>
        <v>1.0033291240959705</v>
      </c>
      <c r="AL11" s="47">
        <v>5313</v>
      </c>
      <c r="AM11" s="49">
        <v>5313</v>
      </c>
    </row>
    <row r="12" spans="2:39" ht="12.75">
      <c r="B12" s="28">
        <v>4</v>
      </c>
      <c r="C12" s="41">
        <v>3</v>
      </c>
      <c r="D12" s="120" t="s">
        <v>73</v>
      </c>
      <c r="E12" s="120"/>
      <c r="F12" s="120"/>
      <c r="G12" s="42"/>
      <c r="H12" s="43"/>
      <c r="I12" s="43"/>
      <c r="J12" s="44">
        <v>230</v>
      </c>
      <c r="K12" s="33"/>
      <c r="L12" s="45"/>
      <c r="M12" s="45"/>
      <c r="N12" s="45"/>
      <c r="O12" s="45">
        <v>1200</v>
      </c>
      <c r="P12" s="45"/>
      <c r="Q12" s="45"/>
      <c r="R12" s="45">
        <f>SUM(M12:Q12)</f>
        <v>1200</v>
      </c>
      <c r="S12" s="45">
        <f>R12-L12</f>
        <v>1200</v>
      </c>
      <c r="T12" s="33"/>
      <c r="U12" s="45">
        <v>5000</v>
      </c>
      <c r="V12" s="45"/>
      <c r="W12" s="45"/>
      <c r="X12" s="45"/>
      <c r="Y12" s="45"/>
      <c r="Z12" s="45">
        <v>190</v>
      </c>
      <c r="AA12" s="45">
        <v>5000</v>
      </c>
      <c r="AB12" s="45"/>
      <c r="AC12" s="45"/>
      <c r="AD12" s="45"/>
      <c r="AE12" s="45">
        <f>SUM(V12:AD12)</f>
        <v>5190</v>
      </c>
      <c r="AF12" s="45">
        <f>AE12-U12</f>
        <v>190</v>
      </c>
      <c r="AG12" s="36"/>
      <c r="AH12" s="46">
        <f>L12+U12</f>
        <v>5000</v>
      </c>
      <c r="AI12" s="47">
        <f>R12+AE12</f>
        <v>6390</v>
      </c>
      <c r="AJ12" s="47">
        <f>AI12-AH12</f>
        <v>1390</v>
      </c>
      <c r="AK12" s="48">
        <f>IF(AH12=0,"",AI12/AH12)</f>
        <v>1.278</v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851562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74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43830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43830</v>
      </c>
      <c r="AG7" s="15"/>
      <c r="AH7" s="16" t="s">
        <v>10</v>
      </c>
      <c r="AI7" s="17" t="s">
        <v>10</v>
      </c>
      <c r="AJ7" s="111">
        <v>43830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6"/>
      <c r="N8" s="116"/>
      <c r="O8" s="116"/>
      <c r="P8" s="116"/>
      <c r="Q8" s="116"/>
      <c r="R8" s="116"/>
      <c r="S8" s="118"/>
      <c r="T8" s="12"/>
      <c r="U8" s="25">
        <v>2019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2019</v>
      </c>
      <c r="AI8" s="18">
        <v>2019</v>
      </c>
      <c r="AJ8" s="111"/>
      <c r="AK8" s="111"/>
      <c r="AL8" s="18">
        <v>2020</v>
      </c>
      <c r="AM8" s="27">
        <v>2021</v>
      </c>
    </row>
    <row r="9" spans="2:39" ht="12.75">
      <c r="B9" s="28">
        <v>1</v>
      </c>
      <c r="C9" s="29">
        <v>9</v>
      </c>
      <c r="D9" s="119" t="s">
        <v>75</v>
      </c>
      <c r="E9" s="119"/>
      <c r="F9" s="119"/>
      <c r="G9" s="30">
        <v>41676</v>
      </c>
      <c r="H9" s="31">
        <v>15623</v>
      </c>
      <c r="I9" s="31">
        <v>9415</v>
      </c>
      <c r="J9" s="32">
        <v>15072</v>
      </c>
      <c r="K9" s="33"/>
      <c r="L9" s="34">
        <v>20083</v>
      </c>
      <c r="M9" s="35"/>
      <c r="N9" s="35">
        <v>540</v>
      </c>
      <c r="O9" s="35">
        <v>20014</v>
      </c>
      <c r="P9" s="35"/>
      <c r="Q9" s="35"/>
      <c r="R9" s="35">
        <f>SUM(M9:Q9)</f>
        <v>20554</v>
      </c>
      <c r="S9" s="35">
        <f>R9-L9</f>
        <v>471</v>
      </c>
      <c r="T9" s="33"/>
      <c r="U9" s="35">
        <v>61250</v>
      </c>
      <c r="V9" s="35"/>
      <c r="W9" s="35"/>
      <c r="X9" s="35"/>
      <c r="Y9" s="35"/>
      <c r="Z9" s="35">
        <v>750</v>
      </c>
      <c r="AA9" s="35">
        <v>59775</v>
      </c>
      <c r="AB9" s="35"/>
      <c r="AC9" s="35"/>
      <c r="AD9" s="35"/>
      <c r="AE9" s="35">
        <f>SUM(V9:AD9)</f>
        <v>60525</v>
      </c>
      <c r="AF9" s="35">
        <f>AE9-U9</f>
        <v>-725</v>
      </c>
      <c r="AG9" s="36"/>
      <c r="AH9" s="37">
        <f>L9+U9</f>
        <v>81333</v>
      </c>
      <c r="AI9" s="38">
        <f>R9+AE9</f>
        <v>81079</v>
      </c>
      <c r="AJ9" s="38">
        <f>AI9-AH9</f>
        <v>-254</v>
      </c>
      <c r="AK9" s="39">
        <f>IF(AH9=0,"",AI9/AH9)</f>
        <v>0.9968770363812967</v>
      </c>
      <c r="AL9" s="38">
        <v>9335</v>
      </c>
      <c r="AM9" s="40">
        <v>9335</v>
      </c>
    </row>
    <row r="10" spans="2:39" ht="12.75">
      <c r="B10" s="28">
        <v>2</v>
      </c>
      <c r="C10" s="41">
        <v>1</v>
      </c>
      <c r="D10" s="120" t="s">
        <v>76</v>
      </c>
      <c r="E10" s="120"/>
      <c r="F10" s="120"/>
      <c r="G10" s="42">
        <v>41505</v>
      </c>
      <c r="H10" s="43">
        <v>15327</v>
      </c>
      <c r="I10" s="43">
        <v>9165</v>
      </c>
      <c r="J10" s="44">
        <v>14949</v>
      </c>
      <c r="K10" s="33"/>
      <c r="L10" s="45">
        <v>13068</v>
      </c>
      <c r="M10" s="45"/>
      <c r="N10" s="45">
        <v>205</v>
      </c>
      <c r="O10" s="45">
        <v>12999</v>
      </c>
      <c r="P10" s="45"/>
      <c r="Q10" s="45"/>
      <c r="R10" s="45">
        <f>SUM(M10:Q10)</f>
        <v>13204</v>
      </c>
      <c r="S10" s="45">
        <f>R10-L10</f>
        <v>136</v>
      </c>
      <c r="T10" s="33"/>
      <c r="U10" s="45">
        <v>61250</v>
      </c>
      <c r="V10" s="45"/>
      <c r="W10" s="45"/>
      <c r="X10" s="45"/>
      <c r="Y10" s="45"/>
      <c r="Z10" s="45">
        <v>750</v>
      </c>
      <c r="AA10" s="45">
        <v>59775</v>
      </c>
      <c r="AB10" s="45"/>
      <c r="AC10" s="45"/>
      <c r="AD10" s="45"/>
      <c r="AE10" s="45">
        <f>SUM(V10:AD10)</f>
        <v>60525</v>
      </c>
      <c r="AF10" s="45">
        <f>AE10-U10</f>
        <v>-725</v>
      </c>
      <c r="AG10" s="36"/>
      <c r="AH10" s="46">
        <f>L10+U10</f>
        <v>74318</v>
      </c>
      <c r="AI10" s="47">
        <f>R10+AE10</f>
        <v>73729</v>
      </c>
      <c r="AJ10" s="47">
        <f>AI10-AH10</f>
        <v>-589</v>
      </c>
      <c r="AK10" s="48">
        <f>IF(AH10=0,"",AI10/AH10)</f>
        <v>0.9920745983476412</v>
      </c>
      <c r="AL10" s="47">
        <v>9085</v>
      </c>
      <c r="AM10" s="49">
        <v>9085</v>
      </c>
    </row>
    <row r="11" spans="2:39" ht="12.75">
      <c r="B11" s="28">
        <v>3</v>
      </c>
      <c r="C11" s="41">
        <v>2</v>
      </c>
      <c r="D11" s="120" t="s">
        <v>77</v>
      </c>
      <c r="E11" s="120"/>
      <c r="F11" s="120"/>
      <c r="G11" s="42">
        <v>38</v>
      </c>
      <c r="H11" s="43">
        <v>162</v>
      </c>
      <c r="I11" s="43"/>
      <c r="J11" s="44"/>
      <c r="K11" s="33"/>
      <c r="L11" s="45">
        <v>6765</v>
      </c>
      <c r="M11" s="45"/>
      <c r="N11" s="45">
        <v>335</v>
      </c>
      <c r="O11" s="45">
        <v>6765</v>
      </c>
      <c r="P11" s="45"/>
      <c r="Q11" s="45"/>
      <c r="R11" s="45">
        <f>SUM(M11:Q11)</f>
        <v>7100</v>
      </c>
      <c r="S11" s="45">
        <f>R11-L11</f>
        <v>335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6765</v>
      </c>
      <c r="AI11" s="47">
        <f>R11+AE11</f>
        <v>7100</v>
      </c>
      <c r="AJ11" s="47">
        <f>AI11-AH11</f>
        <v>335</v>
      </c>
      <c r="AK11" s="48">
        <f>IF(AH11=0,"",AI11/AH11)</f>
        <v>1.049519586104952</v>
      </c>
      <c r="AL11" s="47"/>
      <c r="AM11" s="49"/>
    </row>
    <row r="12" spans="2:39" ht="12.75">
      <c r="B12" s="28">
        <v>4</v>
      </c>
      <c r="C12" s="41">
        <v>3</v>
      </c>
      <c r="D12" s="120" t="s">
        <v>78</v>
      </c>
      <c r="E12" s="120"/>
      <c r="F12" s="120"/>
      <c r="G12" s="42">
        <v>133</v>
      </c>
      <c r="H12" s="43">
        <v>134</v>
      </c>
      <c r="I12" s="43">
        <v>250</v>
      </c>
      <c r="J12" s="44">
        <v>123</v>
      </c>
      <c r="K12" s="33"/>
      <c r="L12" s="45">
        <v>250</v>
      </c>
      <c r="M12" s="45"/>
      <c r="N12" s="45"/>
      <c r="O12" s="45">
        <v>250</v>
      </c>
      <c r="P12" s="45"/>
      <c r="Q12" s="45"/>
      <c r="R12" s="45">
        <f>SUM(M12:Q12)</f>
        <v>250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250</v>
      </c>
      <c r="AI12" s="47">
        <f>R12+AE12</f>
        <v>250</v>
      </c>
      <c r="AJ12" s="47">
        <f>AI12-AH12</f>
        <v>0</v>
      </c>
      <c r="AK12" s="48">
        <f>IF(AH12=0,"",AI12/AH12)</f>
        <v>1</v>
      </c>
      <c r="AL12" s="47">
        <v>250</v>
      </c>
      <c r="AM12" s="49">
        <v>250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LIPOVSKA Zuzana</dc:creator>
  <cp:keywords/>
  <dc:description/>
  <cp:lastModifiedBy>LIPOVSKA Zuzana</cp:lastModifiedBy>
  <dcterms:created xsi:type="dcterms:W3CDTF">2020-02-12T09:22:08Z</dcterms:created>
  <dcterms:modified xsi:type="dcterms:W3CDTF">2020-02-12T09:22:08Z</dcterms:modified>
  <cp:category/>
  <cp:version/>
  <cp:contentType/>
  <cp:contentStatus/>
</cp:coreProperties>
</file>