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8145" firstSheet="8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<sst xmlns="http://schemas.openxmlformats.org/spreadsheetml/2006/main" count="1062" uniqueCount="130">
  <si>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</si>
  <si>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</si>
  <si>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</si>
  <si>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</si>
  <si>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</si>
  <si>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</si>
  <si>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</si>
  <si>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</si>
  <si>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</si>
  <si>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</si>
  <si>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</si>
  <si>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</si>
  <si>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</si>
  <si>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</si>
  <si>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</si>
  <si>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</si>
  <si>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</si>
  <si>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</si>
  <si>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</si>
  <si>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</si>
  <si>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</si>
  <si>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</si>
  <si>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</si>
  <si>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</si>
  <si>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</si>
  <si>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</si>
  <si>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</si>
  <si>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</si>
  <si>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</si>
  <si>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</si>
  <si>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</si>
  <si>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</si>
  <si>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</si>
  <si>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</si>
  <si>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</si>
  <si>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</si>
  <si>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</si>
  <si>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</si>
  <si>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</si>
  <si>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</si>
  <si>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</si>
  <si>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</si>
  <si>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</si>
  <si>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</si>
  <si>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</si>
  <si>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</si>
  <si>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</si>
  <si>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</si>
  <si>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</si>
  <si>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</si>
  <si>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</si>
  <si>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</si>
  <si>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</si>
  <si>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</si>
  <si>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</si>
  <si>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</si>
  <si>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</si>
  <si>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</si>
  <si>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</si>
  <si>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</si>
  <si>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</si>
  <si>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</si>
  <si>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</si>
  <si>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</si>
  <si>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</si>
  <si>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</si>
  <si>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</si>
  <si>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</si>
  <si>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</si>
  <si>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</si>
  <si>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</si>
  <si>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</si>
  <si>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</si>
  <si>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</si>
  <si>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</si>
  <si>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</si>
  <si>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</si>
  <si>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</si>
  <si>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</si>
  <si>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</si>
  <si>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</si>
  <si>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</si>
  <si>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</si>
  <si>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</si>
  <si>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</si>
  <si>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</si>
  <si>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</si>
  <si>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</si>
  <si>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finančný príspevok pri narodení dieťaťa</t>
  </si>
  <si>
    <t>Rodinné prídavky</t>
  </si>
  <si>
    <t>Rozpočet - sumarizácia</t>
  </si>
  <si>
    <t>Rozpočet rok 2015</t>
  </si>
  <si>
    <t>Rozpočet rok 2016</t>
  </si>
  <si>
    <t>Index 16/15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</si>
  <si>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</si>
  <si>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</si>
  <si>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</si>
  <si>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</si>
  <si>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</si>
  <si>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</si>
  <si>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</si>
  <si>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</si>
  <si>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</si>
  <si>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</si>
  <si>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</si>
  <si>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</si>
  <si>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</si>
  <si>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</si>
  <si>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</si>
  <si>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</si>
  <si>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</si>
  <si>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</si>
  <si>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</si>
  <si>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2016</t>
  </si>
  <si>
    <t>Rozpočet 2017</t>
  </si>
  <si>
    <t>Rozpočet 2018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</si>
  <si>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</si>
  <si>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</si>
  <si>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</si>
  <si>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</si>
  <si>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</si>
  <si>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</si>
  <si>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</si>
  <si>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</si>
  <si>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</si>
  <si>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</si>
  <si>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2017</t>
  </si>
  <si>
    <t>Rozpočet rok 2018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</si>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</sst>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H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183611</v>
      </c>
      <c r="H9" s="31">
        <v>164518</v>
      </c>
      <c r="I9" s="31">
        <v>175260</v>
      </c>
      <c r="J9" s="32">
        <v>161800</v>
      </c>
      <c r="K9" s="33"/>
      <c r="L9" s="34">
        <v>190341</v>
      </c>
      <c r="M9" s="35">
        <v>92758</v>
      </c>
      <c r="N9" s="35">
        <v>36637</v>
      </c>
      <c r="O9" s="35">
        <v>56831</v>
      </c>
      <c r="P9" s="35">
        <v>4115</v>
      </c>
      <c r="Q9" s="35"/>
      <c r="R9" s="35">
        <f aca="true" t="shared" si="0" ref="R9:R14">SUM(M9:Q9)</f>
        <v>190341</v>
      </c>
      <c r="S9" s="35">
        <f aca="true" t="shared" si="1" ref="S9:S14">R9-L9</f>
        <v>0</v>
      </c>
      <c r="T9" s="33"/>
      <c r="U9" s="35">
        <v>11294</v>
      </c>
      <c r="V9" s="35">
        <v>1294</v>
      </c>
      <c r="W9" s="35"/>
      <c r="X9" s="35"/>
      <c r="Y9" s="35"/>
      <c r="Z9" s="35"/>
      <c r="AA9" s="35">
        <v>10000</v>
      </c>
      <c r="AB9" s="35"/>
      <c r="AC9" s="35"/>
      <c r="AD9" s="35"/>
      <c r="AE9" s="35">
        <f aca="true" t="shared" si="2" ref="AE9:AE14">SUM(V9:AD9)</f>
        <v>11294</v>
      </c>
      <c r="AF9" s="35">
        <f aca="true" t="shared" si="3" ref="AF9:AF14">AE9-U9</f>
        <v>0</v>
      </c>
      <c r="AG9" s="36"/>
      <c r="AH9" s="37">
        <f aca="true" t="shared" si="4" ref="AH9:AH14">L9+U9</f>
        <v>201635</v>
      </c>
      <c r="AI9" s="38">
        <f aca="true" t="shared" si="5" ref="AI9:AI14">R9+AE9</f>
        <v>201635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187940</v>
      </c>
      <c r="AM9" s="40">
        <v>187940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175647</v>
      </c>
      <c r="H10" s="43">
        <v>155483</v>
      </c>
      <c r="I10" s="43">
        <v>170360</v>
      </c>
      <c r="J10" s="44">
        <v>156219</v>
      </c>
      <c r="K10" s="33"/>
      <c r="L10" s="45">
        <v>185461</v>
      </c>
      <c r="M10" s="45">
        <v>92610</v>
      </c>
      <c r="N10" s="45">
        <v>36586</v>
      </c>
      <c r="O10" s="45">
        <v>54650</v>
      </c>
      <c r="P10" s="45">
        <v>1615</v>
      </c>
      <c r="Q10" s="45"/>
      <c r="R10" s="45">
        <f t="shared" si="0"/>
        <v>185461</v>
      </c>
      <c r="S10" s="45">
        <f t="shared" si="1"/>
        <v>0</v>
      </c>
      <c r="T10" s="33"/>
      <c r="U10" s="45">
        <v>10000</v>
      </c>
      <c r="V10" s="45"/>
      <c r="W10" s="45"/>
      <c r="X10" s="45"/>
      <c r="Y10" s="45"/>
      <c r="Z10" s="45"/>
      <c r="AA10" s="45">
        <v>10000</v>
      </c>
      <c r="AB10" s="45"/>
      <c r="AC10" s="45"/>
      <c r="AD10" s="45"/>
      <c r="AE10" s="45">
        <f t="shared" si="2"/>
        <v>10000</v>
      </c>
      <c r="AF10" s="45">
        <f t="shared" si="3"/>
        <v>0</v>
      </c>
      <c r="AG10" s="36"/>
      <c r="AH10" s="46">
        <f t="shared" si="4"/>
        <v>195461</v>
      </c>
      <c r="AI10" s="47">
        <f t="shared" si="5"/>
        <v>195461</v>
      </c>
      <c r="AJ10" s="47">
        <f t="shared" si="6"/>
        <v>0</v>
      </c>
      <c r="AK10" s="48">
        <f t="shared" si="7"/>
        <v>1</v>
      </c>
      <c r="AL10" s="47">
        <v>184940</v>
      </c>
      <c r="AM10" s="49">
        <v>184940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/>
      <c r="H11" s="43">
        <v>4100</v>
      </c>
      <c r="I11" s="43">
        <v>2000</v>
      </c>
      <c r="J11" s="44">
        <v>624</v>
      </c>
      <c r="K11" s="33"/>
      <c r="L11" s="45"/>
      <c r="M11" s="45"/>
      <c r="N11" s="45"/>
      <c r="O11" s="45"/>
      <c r="P11" s="45"/>
      <c r="Q11" s="45"/>
      <c r="R11" s="45">
        <f t="shared" si="0"/>
        <v>0</v>
      </c>
      <c r="S11" s="45">
        <f t="shared" si="1"/>
        <v>0</v>
      </c>
      <c r="T11" s="33"/>
      <c r="U11" s="45">
        <v>1294</v>
      </c>
      <c r="V11" s="45">
        <v>1294</v>
      </c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1294</v>
      </c>
      <c r="AF11" s="45">
        <f t="shared" si="3"/>
        <v>0</v>
      </c>
      <c r="AG11" s="36"/>
      <c r="AH11" s="46">
        <f t="shared" si="4"/>
        <v>1294</v>
      </c>
      <c r="AI11" s="47">
        <f t="shared" si="5"/>
        <v>1294</v>
      </c>
      <c r="AJ11" s="47">
        <f t="shared" si="6"/>
        <v>0</v>
      </c>
      <c r="AK11" s="48">
        <f t="shared" si="7"/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6118</v>
      </c>
      <c r="H12" s="43">
        <v>959</v>
      </c>
      <c r="I12" s="43">
        <v>1400</v>
      </c>
      <c r="J12" s="44">
        <v>1119</v>
      </c>
      <c r="K12" s="33"/>
      <c r="L12" s="45">
        <v>2500</v>
      </c>
      <c r="M12" s="45"/>
      <c r="N12" s="45"/>
      <c r="O12" s="45"/>
      <c r="P12" s="45">
        <v>2500</v>
      </c>
      <c r="Q12" s="45"/>
      <c r="R12" s="45">
        <f t="shared" si="0"/>
        <v>2500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2500</v>
      </c>
      <c r="AI12" s="47">
        <f t="shared" si="5"/>
        <v>2500</v>
      </c>
      <c r="AJ12" s="47">
        <f t="shared" si="6"/>
        <v>0</v>
      </c>
      <c r="AK12" s="48">
        <f t="shared" si="7"/>
        <v>1</v>
      </c>
      <c r="AL12" s="47">
        <v>1500</v>
      </c>
      <c r="AM12" s="49">
        <v>1500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1171</v>
      </c>
      <c r="H13" s="43">
        <v>1181</v>
      </c>
      <c r="I13" s="43">
        <v>1500</v>
      </c>
      <c r="J13" s="44">
        <v>3198</v>
      </c>
      <c r="K13" s="33"/>
      <c r="L13" s="45">
        <v>1500</v>
      </c>
      <c r="M13" s="45"/>
      <c r="N13" s="45"/>
      <c r="O13" s="45">
        <v>1500</v>
      </c>
      <c r="P13" s="45"/>
      <c r="Q13" s="45"/>
      <c r="R13" s="45">
        <f t="shared" si="0"/>
        <v>1500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1500</v>
      </c>
      <c r="AI13" s="47">
        <f t="shared" si="5"/>
        <v>1500</v>
      </c>
      <c r="AJ13" s="47">
        <f t="shared" si="6"/>
        <v>0</v>
      </c>
      <c r="AK13" s="48">
        <f t="shared" si="7"/>
        <v>1</v>
      </c>
      <c r="AL13" s="47">
        <v>1500</v>
      </c>
      <c r="AM13" s="49">
        <v>1500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675</v>
      </c>
      <c r="H14" s="43">
        <v>2795</v>
      </c>
      <c r="I14" s="43"/>
      <c r="J14" s="44">
        <v>640</v>
      </c>
      <c r="K14" s="33"/>
      <c r="L14" s="45">
        <v>880</v>
      </c>
      <c r="M14" s="45">
        <v>148</v>
      </c>
      <c r="N14" s="45">
        <v>51</v>
      </c>
      <c r="O14" s="45">
        <v>681</v>
      </c>
      <c r="P14" s="45"/>
      <c r="Q14" s="45"/>
      <c r="R14" s="45">
        <f t="shared" si="0"/>
        <v>880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880</v>
      </c>
      <c r="AI14" s="47">
        <f t="shared" si="5"/>
        <v>880</v>
      </c>
      <c r="AJ14" s="47">
        <f t="shared" si="6"/>
        <v>0</v>
      </c>
      <c r="AK14" s="48">
        <f t="shared" si="7"/>
        <v>1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5.14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10</v>
      </c>
      <c r="D9" s="108" t="s">
        <v>80</v>
      </c>
      <c r="E9" s="108"/>
      <c r="F9" s="108"/>
      <c r="G9" s="30">
        <v>16283</v>
      </c>
      <c r="H9" s="31">
        <v>23848</v>
      </c>
      <c r="I9" s="31">
        <v>24988</v>
      </c>
      <c r="J9" s="32">
        <v>30664</v>
      </c>
      <c r="K9" s="33"/>
      <c r="L9" s="34">
        <v>29950</v>
      </c>
      <c r="M9" s="35">
        <v>10495</v>
      </c>
      <c r="N9" s="35">
        <v>3917</v>
      </c>
      <c r="O9" s="35">
        <v>9124</v>
      </c>
      <c r="P9" s="35">
        <v>8900</v>
      </c>
      <c r="Q9" s="35"/>
      <c r="R9" s="35">
        <f aca="true" t="shared" si="0" ref="R9:R18">SUM(M9:Q9)</f>
        <v>32436</v>
      </c>
      <c r="S9" s="35">
        <f aca="true" t="shared" si="1" ref="S9:S18">R9-L9</f>
        <v>2486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29950</v>
      </c>
      <c r="AI9" s="38">
        <f aca="true" t="shared" si="5" ref="AI9:AI18">R9+AE9</f>
        <v>32436</v>
      </c>
      <c r="AJ9" s="38">
        <f aca="true" t="shared" si="6" ref="AJ9:AJ18">AI9-AH9</f>
        <v>2486</v>
      </c>
      <c r="AK9" s="39">
        <f aca="true" t="shared" si="7" ref="AK9:AK18">IF(AH9=0,"",AI9/AH9)</f>
        <v>1.0830050083472453</v>
      </c>
      <c r="AL9" s="38">
        <v>24922</v>
      </c>
      <c r="AM9" s="40">
        <v>24922</v>
      </c>
    </row>
    <row r="10" spans="2:39" ht="12.75">
      <c r="B10" s="28">
        <v>2</v>
      </c>
      <c r="C10" s="41">
        <v>1</v>
      </c>
      <c r="D10" s="109" t="s">
        <v>81</v>
      </c>
      <c r="E10" s="109"/>
      <c r="F10" s="109"/>
      <c r="G10" s="42">
        <v>12726</v>
      </c>
      <c r="H10" s="43">
        <v>16730</v>
      </c>
      <c r="I10" s="43">
        <v>18119</v>
      </c>
      <c r="J10" s="44">
        <v>13058</v>
      </c>
      <c r="K10" s="33"/>
      <c r="L10" s="45">
        <v>18942</v>
      </c>
      <c r="M10" s="45">
        <v>6000</v>
      </c>
      <c r="N10" s="45">
        <v>2257</v>
      </c>
      <c r="O10" s="45">
        <v>5685</v>
      </c>
      <c r="P10" s="45">
        <v>5000</v>
      </c>
      <c r="Q10" s="45"/>
      <c r="R10" s="45">
        <f t="shared" si="0"/>
        <v>18942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18942</v>
      </c>
      <c r="AI10" s="47">
        <f t="shared" si="5"/>
        <v>18942</v>
      </c>
      <c r="AJ10" s="47">
        <f t="shared" si="6"/>
        <v>0</v>
      </c>
      <c r="AK10" s="48">
        <f t="shared" si="7"/>
        <v>1</v>
      </c>
      <c r="AL10" s="47">
        <v>18942</v>
      </c>
      <c r="AM10" s="49">
        <v>18942</v>
      </c>
    </row>
    <row r="11" spans="2:39" ht="12.75">
      <c r="B11" s="28">
        <v>3</v>
      </c>
      <c r="C11" s="41">
        <v>2</v>
      </c>
      <c r="D11" s="109" t="s">
        <v>82</v>
      </c>
      <c r="E11" s="109"/>
      <c r="F11" s="109"/>
      <c r="G11" s="42">
        <v>959</v>
      </c>
      <c r="H11" s="43">
        <v>955</v>
      </c>
      <c r="I11" s="43">
        <v>1000</v>
      </c>
      <c r="J11" s="44">
        <v>887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 t="shared" si="0"/>
        <v>1000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1000</v>
      </c>
      <c r="AI11" s="47">
        <f t="shared" si="5"/>
        <v>1000</v>
      </c>
      <c r="AJ11" s="47">
        <f t="shared" si="6"/>
        <v>0</v>
      </c>
      <c r="AK11" s="48">
        <f t="shared" si="7"/>
        <v>1</v>
      </c>
      <c r="AL11" s="47">
        <v>1000</v>
      </c>
      <c r="AM11" s="49">
        <v>1000</v>
      </c>
    </row>
    <row r="12" spans="2:39" ht="12.75">
      <c r="B12" s="28">
        <v>4</v>
      </c>
      <c r="C12" s="41">
        <v>3</v>
      </c>
      <c r="D12" s="109" t="s">
        <v>83</v>
      </c>
      <c r="E12" s="109"/>
      <c r="F12" s="109"/>
      <c r="G12" s="42">
        <v>1306</v>
      </c>
      <c r="H12" s="43">
        <v>4064</v>
      </c>
      <c r="I12" s="43">
        <v>4369</v>
      </c>
      <c r="J12" s="44">
        <v>15448</v>
      </c>
      <c r="K12" s="33"/>
      <c r="L12" s="45">
        <v>8508</v>
      </c>
      <c r="M12" s="45">
        <v>4495</v>
      </c>
      <c r="N12" s="45">
        <v>1660</v>
      </c>
      <c r="O12" s="45">
        <v>2439</v>
      </c>
      <c r="P12" s="45">
        <v>2400</v>
      </c>
      <c r="Q12" s="45"/>
      <c r="R12" s="45">
        <f t="shared" si="0"/>
        <v>10994</v>
      </c>
      <c r="S12" s="45">
        <f t="shared" si="1"/>
        <v>2486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8508</v>
      </c>
      <c r="AI12" s="47">
        <f t="shared" si="5"/>
        <v>10994</v>
      </c>
      <c r="AJ12" s="47">
        <f t="shared" si="6"/>
        <v>2486</v>
      </c>
      <c r="AK12" s="48">
        <f t="shared" si="7"/>
        <v>1.2921955806299954</v>
      </c>
      <c r="AL12" s="47">
        <v>3480</v>
      </c>
      <c r="AM12" s="49">
        <v>3480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>
        <v>170</v>
      </c>
      <c r="H13" s="52">
        <v>87</v>
      </c>
      <c r="I13" s="52">
        <v>350</v>
      </c>
      <c r="J13" s="53"/>
      <c r="K13" s="33"/>
      <c r="L13" s="54">
        <v>350</v>
      </c>
      <c r="M13" s="54"/>
      <c r="N13" s="54"/>
      <c r="O13" s="54"/>
      <c r="P13" s="54">
        <v>350</v>
      </c>
      <c r="Q13" s="54"/>
      <c r="R13" s="54">
        <f t="shared" si="0"/>
        <v>350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350</v>
      </c>
      <c r="AI13" s="56">
        <f t="shared" si="5"/>
        <v>350</v>
      </c>
      <c r="AJ13" s="56">
        <f t="shared" si="6"/>
        <v>0</v>
      </c>
      <c r="AK13" s="57">
        <f t="shared" si="7"/>
        <v>1</v>
      </c>
      <c r="AL13" s="56">
        <v>350</v>
      </c>
      <c r="AM13" s="58">
        <v>350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>
        <v>580</v>
      </c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556</v>
      </c>
      <c r="H15" s="52">
        <v>3977</v>
      </c>
      <c r="I15" s="52">
        <v>2019</v>
      </c>
      <c r="J15" s="53">
        <v>15448</v>
      </c>
      <c r="K15" s="33"/>
      <c r="L15" s="54">
        <v>6158</v>
      </c>
      <c r="M15" s="54">
        <v>4495</v>
      </c>
      <c r="N15" s="54">
        <v>1660</v>
      </c>
      <c r="O15" s="54">
        <v>2439</v>
      </c>
      <c r="P15" s="54">
        <v>50</v>
      </c>
      <c r="Q15" s="54"/>
      <c r="R15" s="54">
        <f t="shared" si="0"/>
        <v>8644</v>
      </c>
      <c r="S15" s="54">
        <f t="shared" si="1"/>
        <v>2486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6158</v>
      </c>
      <c r="AI15" s="56">
        <f t="shared" si="5"/>
        <v>8644</v>
      </c>
      <c r="AJ15" s="56">
        <f t="shared" si="6"/>
        <v>2486</v>
      </c>
      <c r="AK15" s="57">
        <f t="shared" si="7"/>
        <v>1.403702500811952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09" t="s">
        <v>87</v>
      </c>
      <c r="E16" s="109"/>
      <c r="F16" s="109"/>
      <c r="G16" s="42">
        <v>1292</v>
      </c>
      <c r="H16" s="43">
        <v>2099</v>
      </c>
      <c r="I16" s="43">
        <v>1500</v>
      </c>
      <c r="J16" s="44">
        <v>1271</v>
      </c>
      <c r="K16" s="33"/>
      <c r="L16" s="45">
        <v>1500</v>
      </c>
      <c r="M16" s="45"/>
      <c r="N16" s="45"/>
      <c r="O16" s="45"/>
      <c r="P16" s="45">
        <v>1500</v>
      </c>
      <c r="Q16" s="45"/>
      <c r="R16" s="45">
        <f t="shared" si="0"/>
        <v>1500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1500</v>
      </c>
      <c r="AJ16" s="47">
        <f t="shared" si="6"/>
        <v>0</v>
      </c>
      <c r="AK16" s="48">
        <f t="shared" si="7"/>
        <v>1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1200</v>
      </c>
      <c r="H17" s="52">
        <v>1550</v>
      </c>
      <c r="I17" s="52">
        <v>1500</v>
      </c>
      <c r="J17" s="53">
        <v>1200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92</v>
      </c>
      <c r="H18" s="52">
        <v>549</v>
      </c>
      <c r="I18" s="52"/>
      <c r="J18" s="53">
        <v>71</v>
      </c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K5" sqref="K5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1251420</v>
      </c>
      <c r="E5" s="66">
        <v>100000</v>
      </c>
      <c r="F5" s="66"/>
      <c r="G5" s="66">
        <f aca="true" t="shared" si="0" ref="G5:G16">SUM(D5:F5)</f>
        <v>1351420</v>
      </c>
      <c r="H5" s="66">
        <v>1310706</v>
      </c>
      <c r="I5" s="66">
        <v>103800</v>
      </c>
      <c r="J5" s="66">
        <v>70000</v>
      </c>
      <c r="K5" s="66">
        <f aca="true" t="shared" si="1" ref="K5:K16">SUM(H5:J5)</f>
        <v>1484506</v>
      </c>
      <c r="L5" s="67">
        <f aca="true" t="shared" si="2" ref="L5:L17">IF(G5&lt;&gt;0,K5/G5*100,"")</f>
        <v>109.8478637285226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1091497</v>
      </c>
      <c r="E6" s="70">
        <f>SUM(E7:E16)</f>
        <v>128236</v>
      </c>
      <c r="F6" s="70">
        <f>SUM(F7:F16)</f>
        <v>0</v>
      </c>
      <c r="G6" s="70">
        <f t="shared" si="0"/>
        <v>1219733</v>
      </c>
      <c r="H6" s="70">
        <f>SUM(H7:H16)</f>
        <v>1212966</v>
      </c>
      <c r="I6" s="70">
        <f>SUM(I7:I16)</f>
        <v>258706</v>
      </c>
      <c r="J6" s="70">
        <f>SUM(J7:J16)</f>
        <v>0</v>
      </c>
      <c r="K6" s="71">
        <f t="shared" si="1"/>
        <v>1471672</v>
      </c>
      <c r="L6" s="72">
        <f t="shared" si="2"/>
        <v>120.65525815895775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173924</v>
      </c>
      <c r="E7" s="75">
        <v>6876</v>
      </c>
      <c r="F7" s="75"/>
      <c r="G7" s="76">
        <f t="shared" si="0"/>
        <v>180800</v>
      </c>
      <c r="H7" s="77">
        <v>190341</v>
      </c>
      <c r="I7" s="77">
        <v>11294</v>
      </c>
      <c r="J7" s="78"/>
      <c r="K7" s="76">
        <f t="shared" si="1"/>
        <v>201635</v>
      </c>
      <c r="L7" s="72">
        <f t="shared" si="2"/>
        <v>111.52378318584071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11628</v>
      </c>
      <c r="E8" s="75">
        <v>5324</v>
      </c>
      <c r="F8" s="75"/>
      <c r="G8" s="76">
        <f t="shared" si="0"/>
        <v>16952</v>
      </c>
      <c r="H8" s="77">
        <v>13543</v>
      </c>
      <c r="I8" s="77">
        <v>3408</v>
      </c>
      <c r="J8" s="78"/>
      <c r="K8" s="76">
        <f t="shared" si="1"/>
        <v>16951</v>
      </c>
      <c r="L8" s="72">
        <f t="shared" si="2"/>
        <v>99.9941009910335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51796</v>
      </c>
      <c r="E9" s="75">
        <v>19984</v>
      </c>
      <c r="F9" s="75"/>
      <c r="G9" s="76">
        <f t="shared" si="0"/>
        <v>71780</v>
      </c>
      <c r="H9" s="77">
        <v>67180</v>
      </c>
      <c r="I9" s="77">
        <v>18696</v>
      </c>
      <c r="J9" s="78"/>
      <c r="K9" s="76">
        <f t="shared" si="1"/>
        <v>85876</v>
      </c>
      <c r="L9" s="72">
        <f t="shared" si="2"/>
        <v>119.6377821120089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14056</v>
      </c>
      <c r="E10" s="75">
        <v>25901</v>
      </c>
      <c r="F10" s="75"/>
      <c r="G10" s="76">
        <f t="shared" si="0"/>
        <v>39957</v>
      </c>
      <c r="H10" s="77">
        <v>27891</v>
      </c>
      <c r="I10" s="77">
        <v>1405</v>
      </c>
      <c r="J10" s="78"/>
      <c r="K10" s="76">
        <f t="shared" si="1"/>
        <v>29296</v>
      </c>
      <c r="L10" s="72">
        <f t="shared" si="2"/>
        <v>73.31881772905874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724005</v>
      </c>
      <c r="E11" s="75">
        <v>4950</v>
      </c>
      <c r="F11" s="75"/>
      <c r="G11" s="76">
        <f t="shared" si="0"/>
        <v>728955</v>
      </c>
      <c r="H11" s="77">
        <v>779675</v>
      </c>
      <c r="I11" s="77">
        <v>144413</v>
      </c>
      <c r="J11" s="78"/>
      <c r="K11" s="76">
        <f t="shared" si="1"/>
        <v>924088</v>
      </c>
      <c r="L11" s="72">
        <f t="shared" si="2"/>
        <v>126.76886776275626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20377</v>
      </c>
      <c r="E12" s="75">
        <v>38241</v>
      </c>
      <c r="F12" s="75"/>
      <c r="G12" s="76">
        <f t="shared" si="0"/>
        <v>58618</v>
      </c>
      <c r="H12" s="77">
        <v>37152</v>
      </c>
      <c r="I12" s="77">
        <v>1690</v>
      </c>
      <c r="J12" s="78"/>
      <c r="K12" s="76">
        <f t="shared" si="1"/>
        <v>38842</v>
      </c>
      <c r="L12" s="72">
        <f t="shared" si="2"/>
        <v>66.2629226517452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14850</v>
      </c>
      <c r="E13" s="75">
        <v>14000</v>
      </c>
      <c r="F13" s="75"/>
      <c r="G13" s="76">
        <f t="shared" si="0"/>
        <v>28850</v>
      </c>
      <c r="H13" s="77">
        <v>17658</v>
      </c>
      <c r="I13" s="77"/>
      <c r="J13" s="78"/>
      <c r="K13" s="76">
        <f t="shared" si="1"/>
        <v>17658</v>
      </c>
      <c r="L13" s="72">
        <f t="shared" si="2"/>
        <v>61.20623916811092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31001</v>
      </c>
      <c r="E14" s="75">
        <v>12960</v>
      </c>
      <c r="F14" s="75"/>
      <c r="G14" s="76">
        <f t="shared" si="0"/>
        <v>43961</v>
      </c>
      <c r="H14" s="77">
        <v>36360</v>
      </c>
      <c r="I14" s="77">
        <v>17800</v>
      </c>
      <c r="J14" s="78"/>
      <c r="K14" s="76">
        <f t="shared" si="1"/>
        <v>54160</v>
      </c>
      <c r="L14" s="72">
        <f t="shared" si="2"/>
        <v>123.2001091876891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11065</v>
      </c>
      <c r="E15" s="75"/>
      <c r="F15" s="75"/>
      <c r="G15" s="76">
        <f t="shared" si="0"/>
        <v>11065</v>
      </c>
      <c r="H15" s="77">
        <v>10730</v>
      </c>
      <c r="I15" s="77">
        <v>60000</v>
      </c>
      <c r="J15" s="78"/>
      <c r="K15" s="76">
        <f t="shared" si="1"/>
        <v>70730</v>
      </c>
      <c r="L15" s="72">
        <f t="shared" si="2"/>
        <v>639.2227745142341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38795</v>
      </c>
      <c r="E16" s="75"/>
      <c r="F16" s="75"/>
      <c r="G16" s="76">
        <f t="shared" si="0"/>
        <v>38795</v>
      </c>
      <c r="H16" s="77">
        <v>32436</v>
      </c>
      <c r="I16" s="77"/>
      <c r="J16" s="78"/>
      <c r="K16" s="76">
        <f t="shared" si="1"/>
        <v>32436</v>
      </c>
      <c r="L16" s="72">
        <f t="shared" si="2"/>
        <v>83.60871246294626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159923</v>
      </c>
      <c r="E17" s="82">
        <f t="shared" si="4"/>
        <v>-28236</v>
      </c>
      <c r="F17" s="82">
        <f t="shared" si="4"/>
        <v>0</v>
      </c>
      <c r="G17" s="82">
        <f t="shared" si="4"/>
        <v>131687</v>
      </c>
      <c r="H17" s="82">
        <f t="shared" si="4"/>
        <v>97740</v>
      </c>
      <c r="I17" s="82">
        <f t="shared" si="4"/>
        <v>-154906</v>
      </c>
      <c r="J17" s="82">
        <f t="shared" si="4"/>
        <v>70000</v>
      </c>
      <c r="K17" s="82">
        <f t="shared" si="4"/>
        <v>12834</v>
      </c>
      <c r="L17" s="83">
        <f t="shared" si="2"/>
        <v>9.74583671888645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116</v>
      </c>
      <c r="E7" s="126"/>
      <c r="F7" s="127"/>
      <c r="G7" s="91">
        <v>190341</v>
      </c>
      <c r="H7" s="92">
        <v>11294</v>
      </c>
      <c r="I7" s="91">
        <v>187940</v>
      </c>
      <c r="J7" s="92"/>
      <c r="K7" s="91">
        <v>187940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185461</v>
      </c>
      <c r="H8" s="69">
        <v>10000</v>
      </c>
      <c r="I8" s="94">
        <v>184940</v>
      </c>
      <c r="J8" s="69"/>
      <c r="K8" s="94">
        <v>184940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/>
      <c r="H9" s="69">
        <v>1294</v>
      </c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2500</v>
      </c>
      <c r="H10" s="69"/>
      <c r="I10" s="94">
        <v>1500</v>
      </c>
      <c r="J10" s="69"/>
      <c r="K10" s="94">
        <v>1500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1500</v>
      </c>
      <c r="H11" s="69"/>
      <c r="I11" s="94">
        <v>1500</v>
      </c>
      <c r="J11" s="69"/>
      <c r="K11" s="94">
        <v>1500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880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117</v>
      </c>
      <c r="E7" s="126"/>
      <c r="F7" s="127"/>
      <c r="G7" s="91">
        <v>13543</v>
      </c>
      <c r="H7" s="92">
        <v>3408</v>
      </c>
      <c r="I7" s="91">
        <v>13951</v>
      </c>
      <c r="J7" s="92"/>
      <c r="K7" s="91">
        <v>13951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5805</v>
      </c>
      <c r="H8" s="69"/>
      <c r="I8" s="94">
        <v>5805</v>
      </c>
      <c r="J8" s="69"/>
      <c r="K8" s="94">
        <v>5805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4617</v>
      </c>
      <c r="H9" s="69">
        <v>3000</v>
      </c>
      <c r="I9" s="94">
        <v>4617</v>
      </c>
      <c r="J9" s="69"/>
      <c r="K9" s="94">
        <v>4617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3121</v>
      </c>
      <c r="H10" s="69">
        <v>408</v>
      </c>
      <c r="I10" s="94">
        <v>3529</v>
      </c>
      <c r="J10" s="69"/>
      <c r="K10" s="94">
        <v>3529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2358</v>
      </c>
      <c r="H11" s="98">
        <v>408</v>
      </c>
      <c r="I11" s="97">
        <v>2766</v>
      </c>
      <c r="J11" s="98"/>
      <c r="K11" s="97">
        <v>2766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763</v>
      </c>
      <c r="H12" s="98"/>
      <c r="I12" s="97">
        <v>763</v>
      </c>
      <c r="J12" s="98"/>
      <c r="K12" s="97">
        <v>763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118</v>
      </c>
      <c r="E7" s="126"/>
      <c r="F7" s="127"/>
      <c r="G7" s="91">
        <v>67180</v>
      </c>
      <c r="H7" s="92">
        <v>18696</v>
      </c>
      <c r="I7" s="91">
        <v>53500</v>
      </c>
      <c r="J7" s="92">
        <v>59150</v>
      </c>
      <c r="K7" s="91">
        <v>53500</v>
      </c>
      <c r="L7" s="93">
        <v>59150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59354</v>
      </c>
      <c r="H8" s="69">
        <v>1296</v>
      </c>
      <c r="I8" s="94">
        <v>52500</v>
      </c>
      <c r="J8" s="69"/>
      <c r="K8" s="94">
        <v>52500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1000</v>
      </c>
      <c r="H9" s="69">
        <v>2000</v>
      </c>
      <c r="I9" s="94">
        <v>1000</v>
      </c>
      <c r="J9" s="69">
        <v>2000</v>
      </c>
      <c r="K9" s="94">
        <v>1000</v>
      </c>
      <c r="L9" s="95">
        <v>2000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6826</v>
      </c>
      <c r="H10" s="69">
        <v>15400</v>
      </c>
      <c r="I10" s="94"/>
      <c r="J10" s="69">
        <v>57150</v>
      </c>
      <c r="K10" s="94"/>
      <c r="L10" s="95">
        <v>57150</v>
      </c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119</v>
      </c>
      <c r="E7" s="126"/>
      <c r="F7" s="127"/>
      <c r="G7" s="91">
        <v>27891</v>
      </c>
      <c r="H7" s="92">
        <v>1405</v>
      </c>
      <c r="I7" s="91">
        <v>29296</v>
      </c>
      <c r="J7" s="92">
        <v>54761</v>
      </c>
      <c r="K7" s="91">
        <v>29296</v>
      </c>
      <c r="L7" s="93">
        <v>54761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27594</v>
      </c>
      <c r="H8" s="69"/>
      <c r="I8" s="94">
        <v>29296</v>
      </c>
      <c r="J8" s="69"/>
      <c r="K8" s="94">
        <v>29296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297</v>
      </c>
      <c r="H9" s="69">
        <v>1405</v>
      </c>
      <c r="I9" s="94"/>
      <c r="J9" s="69">
        <v>54761</v>
      </c>
      <c r="K9" s="94"/>
      <c r="L9" s="95">
        <v>54761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120</v>
      </c>
      <c r="E7" s="126"/>
      <c r="F7" s="127"/>
      <c r="G7" s="91">
        <v>779675</v>
      </c>
      <c r="H7" s="92">
        <v>144413</v>
      </c>
      <c r="I7" s="91">
        <v>659996</v>
      </c>
      <c r="J7" s="92"/>
      <c r="K7" s="91">
        <v>659996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168953</v>
      </c>
      <c r="H8" s="69"/>
      <c r="I8" s="94">
        <v>148596</v>
      </c>
      <c r="J8" s="69"/>
      <c r="K8" s="94">
        <v>148596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531022</v>
      </c>
      <c r="H9" s="69">
        <v>135836</v>
      </c>
      <c r="I9" s="94">
        <v>431700</v>
      </c>
      <c r="J9" s="69"/>
      <c r="K9" s="94">
        <v>431700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57649</v>
      </c>
      <c r="H10" s="98">
        <v>135836</v>
      </c>
      <c r="I10" s="97">
        <v>1000</v>
      </c>
      <c r="J10" s="98"/>
      <c r="K10" s="97">
        <v>1000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473373</v>
      </c>
      <c r="H11" s="98"/>
      <c r="I11" s="97">
        <v>430700</v>
      </c>
      <c r="J11" s="98"/>
      <c r="K11" s="97">
        <v>430700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65700</v>
      </c>
      <c r="H12" s="69">
        <v>8577</v>
      </c>
      <c r="I12" s="94">
        <v>65700</v>
      </c>
      <c r="J12" s="69"/>
      <c r="K12" s="94">
        <v>65700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14000</v>
      </c>
      <c r="H13" s="69"/>
      <c r="I13" s="94">
        <v>14000</v>
      </c>
      <c r="J13" s="69"/>
      <c r="K13" s="94">
        <v>14000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121</v>
      </c>
      <c r="E7" s="126"/>
      <c r="F7" s="127"/>
      <c r="G7" s="91">
        <v>37152</v>
      </c>
      <c r="H7" s="92">
        <v>1690</v>
      </c>
      <c r="I7" s="91">
        <v>37354</v>
      </c>
      <c r="J7" s="92"/>
      <c r="K7" s="91">
        <v>37354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13580</v>
      </c>
      <c r="H8" s="69">
        <v>1690</v>
      </c>
      <c r="I8" s="94">
        <v>14204</v>
      </c>
      <c r="J8" s="69"/>
      <c r="K8" s="94">
        <v>14204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2572</v>
      </c>
      <c r="H9" s="69"/>
      <c r="I9" s="94">
        <v>2150</v>
      </c>
      <c r="J9" s="69"/>
      <c r="K9" s="94">
        <v>2150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500</v>
      </c>
      <c r="H11" s="69"/>
      <c r="I11" s="94">
        <v>500</v>
      </c>
      <c r="J11" s="69"/>
      <c r="K11" s="94">
        <v>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20000</v>
      </c>
      <c r="H12" s="69"/>
      <c r="I12" s="94">
        <v>20000</v>
      </c>
      <c r="J12" s="69"/>
      <c r="K12" s="94">
        <v>20000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122</v>
      </c>
      <c r="E7" s="126"/>
      <c r="F7" s="127"/>
      <c r="G7" s="91">
        <v>17658</v>
      </c>
      <c r="H7" s="92"/>
      <c r="I7" s="91">
        <v>14150</v>
      </c>
      <c r="J7" s="92"/>
      <c r="K7" s="91">
        <v>14150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13608</v>
      </c>
      <c r="H8" s="69"/>
      <c r="I8" s="94">
        <v>10800</v>
      </c>
      <c r="J8" s="69"/>
      <c r="K8" s="94">
        <v>10800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>
        <v>4050</v>
      </c>
      <c r="H9" s="69"/>
      <c r="I9" s="94">
        <v>3350</v>
      </c>
      <c r="J9" s="69"/>
      <c r="K9" s="94">
        <v>3350</v>
      </c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123</v>
      </c>
      <c r="E7" s="126"/>
      <c r="F7" s="127"/>
      <c r="G7" s="91">
        <v>36360</v>
      </c>
      <c r="H7" s="92">
        <v>17800</v>
      </c>
      <c r="I7" s="91">
        <v>34561</v>
      </c>
      <c r="J7" s="92">
        <v>5000</v>
      </c>
      <c r="K7" s="91">
        <v>34561</v>
      </c>
      <c r="L7" s="93">
        <v>5000</v>
      </c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32561</v>
      </c>
      <c r="H8" s="69">
        <v>3800</v>
      </c>
      <c r="I8" s="94">
        <v>31361</v>
      </c>
      <c r="J8" s="69">
        <v>5000</v>
      </c>
      <c r="K8" s="94">
        <v>31361</v>
      </c>
      <c r="L8" s="95">
        <v>5000</v>
      </c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3799</v>
      </c>
      <c r="H9" s="69"/>
      <c r="I9" s="94">
        <v>3200</v>
      </c>
      <c r="J9" s="69"/>
      <c r="K9" s="94">
        <v>3200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/>
      <c r="I10" s="94"/>
      <c r="J10" s="69"/>
      <c r="K10" s="94"/>
      <c r="L10" s="95"/>
      <c r="M10" s="2"/>
    </row>
    <row r="11" spans="1:13" ht="12.75">
      <c r="A11" s="2"/>
      <c r="B11" s="89">
        <v>5</v>
      </c>
      <c r="C11" s="88">
        <v>4</v>
      </c>
      <c r="D11" s="128" t="s">
        <v>73</v>
      </c>
      <c r="E11" s="128"/>
      <c r="F11" s="129"/>
      <c r="G11" s="94"/>
      <c r="H11" s="69">
        <v>14000</v>
      </c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D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28125" style="0" customWidth="1"/>
    <col min="9" max="9" width="8.7109375" style="0" customWidth="1"/>
    <col min="10" max="10" width="9.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42432</v>
      </c>
      <c r="H9" s="31">
        <v>29774</v>
      </c>
      <c r="I9" s="31">
        <v>16824</v>
      </c>
      <c r="J9" s="32">
        <v>12725</v>
      </c>
      <c r="K9" s="33"/>
      <c r="L9" s="34">
        <v>13543</v>
      </c>
      <c r="M9" s="35">
        <v>3600</v>
      </c>
      <c r="N9" s="35">
        <v>1608</v>
      </c>
      <c r="O9" s="35">
        <v>8335</v>
      </c>
      <c r="P9" s="35"/>
      <c r="Q9" s="35"/>
      <c r="R9" s="35">
        <f aca="true" t="shared" si="0" ref="R9:R14">SUM(M9:Q9)</f>
        <v>13543</v>
      </c>
      <c r="S9" s="35">
        <f aca="true" t="shared" si="1" ref="S9:S14">R9-L9</f>
        <v>0</v>
      </c>
      <c r="T9" s="33"/>
      <c r="U9" s="35">
        <v>3408</v>
      </c>
      <c r="V9" s="35"/>
      <c r="W9" s="35"/>
      <c r="X9" s="35">
        <v>408</v>
      </c>
      <c r="Y9" s="35"/>
      <c r="Z9" s="35"/>
      <c r="AA9" s="35">
        <v>3000</v>
      </c>
      <c r="AB9" s="35"/>
      <c r="AC9" s="35"/>
      <c r="AD9" s="35"/>
      <c r="AE9" s="35">
        <f aca="true" t="shared" si="2" ref="AE9:AE14">SUM(V9:AD9)</f>
        <v>3408</v>
      </c>
      <c r="AF9" s="35">
        <f aca="true" t="shared" si="3" ref="AF9:AF14">AE9-U9</f>
        <v>0</v>
      </c>
      <c r="AG9" s="36"/>
      <c r="AH9" s="37">
        <f aca="true" t="shared" si="4" ref="AH9:AH14">L9+U9</f>
        <v>16951</v>
      </c>
      <c r="AI9" s="38">
        <f aca="true" t="shared" si="5" ref="AI9:AI14">R9+AE9</f>
        <v>16951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13951</v>
      </c>
      <c r="AM9" s="40">
        <v>13951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5561</v>
      </c>
      <c r="H10" s="43">
        <v>5717</v>
      </c>
      <c r="I10" s="43">
        <v>5678</v>
      </c>
      <c r="J10" s="44">
        <v>5805</v>
      </c>
      <c r="K10" s="33"/>
      <c r="L10" s="45">
        <v>5805</v>
      </c>
      <c r="M10" s="45">
        <v>3600</v>
      </c>
      <c r="N10" s="45">
        <v>1264</v>
      </c>
      <c r="O10" s="45">
        <v>941</v>
      </c>
      <c r="P10" s="45"/>
      <c r="Q10" s="45"/>
      <c r="R10" s="45">
        <f t="shared" si="0"/>
        <v>5805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5805</v>
      </c>
      <c r="AI10" s="47">
        <f t="shared" si="5"/>
        <v>5805</v>
      </c>
      <c r="AJ10" s="47">
        <f t="shared" si="6"/>
        <v>0</v>
      </c>
      <c r="AK10" s="48">
        <f t="shared" si="7"/>
        <v>1</v>
      </c>
      <c r="AL10" s="47">
        <v>5805</v>
      </c>
      <c r="AM10" s="49">
        <v>5805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35101</v>
      </c>
      <c r="H11" s="43">
        <v>18598</v>
      </c>
      <c r="I11" s="43">
        <v>7617</v>
      </c>
      <c r="J11" s="44">
        <v>3285</v>
      </c>
      <c r="K11" s="33"/>
      <c r="L11" s="45">
        <v>4617</v>
      </c>
      <c r="M11" s="45"/>
      <c r="N11" s="45">
        <v>115</v>
      </c>
      <c r="O11" s="45">
        <v>4502</v>
      </c>
      <c r="P11" s="45"/>
      <c r="Q11" s="45"/>
      <c r="R11" s="45">
        <f t="shared" si="0"/>
        <v>4617</v>
      </c>
      <c r="S11" s="45">
        <f t="shared" si="1"/>
        <v>0</v>
      </c>
      <c r="T11" s="33"/>
      <c r="U11" s="45">
        <v>3000</v>
      </c>
      <c r="V11" s="45"/>
      <c r="W11" s="45"/>
      <c r="X11" s="45"/>
      <c r="Y11" s="45"/>
      <c r="Z11" s="45"/>
      <c r="AA11" s="45">
        <v>3000</v>
      </c>
      <c r="AB11" s="45"/>
      <c r="AC11" s="45"/>
      <c r="AD11" s="45"/>
      <c r="AE11" s="45">
        <f t="shared" si="2"/>
        <v>3000</v>
      </c>
      <c r="AF11" s="45">
        <f t="shared" si="3"/>
        <v>0</v>
      </c>
      <c r="AG11" s="36"/>
      <c r="AH11" s="46">
        <f t="shared" si="4"/>
        <v>7617</v>
      </c>
      <c r="AI11" s="47">
        <f t="shared" si="5"/>
        <v>7617</v>
      </c>
      <c r="AJ11" s="47">
        <f t="shared" si="6"/>
        <v>0</v>
      </c>
      <c r="AK11" s="48">
        <f t="shared" si="7"/>
        <v>1</v>
      </c>
      <c r="AL11" s="47">
        <v>4617</v>
      </c>
      <c r="AM11" s="49">
        <v>4617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1770</v>
      </c>
      <c r="H12" s="43">
        <v>5459</v>
      </c>
      <c r="I12" s="43">
        <v>3529</v>
      </c>
      <c r="J12" s="44">
        <v>3635</v>
      </c>
      <c r="K12" s="33"/>
      <c r="L12" s="45">
        <v>3121</v>
      </c>
      <c r="M12" s="45"/>
      <c r="N12" s="45">
        <v>229</v>
      </c>
      <c r="O12" s="45">
        <v>2892</v>
      </c>
      <c r="P12" s="45"/>
      <c r="Q12" s="45"/>
      <c r="R12" s="45">
        <f t="shared" si="0"/>
        <v>3121</v>
      </c>
      <c r="S12" s="45">
        <f t="shared" si="1"/>
        <v>0</v>
      </c>
      <c r="T12" s="33"/>
      <c r="U12" s="45">
        <v>408</v>
      </c>
      <c r="V12" s="45"/>
      <c r="W12" s="45"/>
      <c r="X12" s="45">
        <v>408</v>
      </c>
      <c r="Y12" s="45"/>
      <c r="Z12" s="45"/>
      <c r="AA12" s="45"/>
      <c r="AB12" s="45"/>
      <c r="AC12" s="45"/>
      <c r="AD12" s="45"/>
      <c r="AE12" s="45">
        <f t="shared" si="2"/>
        <v>408</v>
      </c>
      <c r="AF12" s="45">
        <f t="shared" si="3"/>
        <v>0</v>
      </c>
      <c r="AG12" s="36"/>
      <c r="AH12" s="46">
        <f t="shared" si="4"/>
        <v>3529</v>
      </c>
      <c r="AI12" s="47">
        <f t="shared" si="5"/>
        <v>3529</v>
      </c>
      <c r="AJ12" s="47">
        <f t="shared" si="6"/>
        <v>0</v>
      </c>
      <c r="AK12" s="48">
        <f t="shared" si="7"/>
        <v>1</v>
      </c>
      <c r="AL12" s="47">
        <v>3529</v>
      </c>
      <c r="AM12" s="49">
        <v>3529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1149</v>
      </c>
      <c r="H13" s="52">
        <v>4803</v>
      </c>
      <c r="I13" s="52">
        <v>2766</v>
      </c>
      <c r="J13" s="53">
        <v>2946</v>
      </c>
      <c r="K13" s="33"/>
      <c r="L13" s="54">
        <v>2358</v>
      </c>
      <c r="M13" s="54"/>
      <c r="N13" s="54">
        <v>66</v>
      </c>
      <c r="O13" s="54">
        <v>2292</v>
      </c>
      <c r="P13" s="54"/>
      <c r="Q13" s="54"/>
      <c r="R13" s="54">
        <f t="shared" si="0"/>
        <v>2358</v>
      </c>
      <c r="S13" s="54">
        <f t="shared" si="1"/>
        <v>0</v>
      </c>
      <c r="T13" s="33"/>
      <c r="U13" s="54">
        <v>408</v>
      </c>
      <c r="V13" s="54"/>
      <c r="W13" s="54"/>
      <c r="X13" s="54">
        <v>408</v>
      </c>
      <c r="Y13" s="54"/>
      <c r="Z13" s="54"/>
      <c r="AA13" s="54"/>
      <c r="AB13" s="54"/>
      <c r="AC13" s="54"/>
      <c r="AD13" s="54"/>
      <c r="AE13" s="54">
        <f t="shared" si="2"/>
        <v>408</v>
      </c>
      <c r="AF13" s="54">
        <f t="shared" si="3"/>
        <v>0</v>
      </c>
      <c r="AG13" s="33"/>
      <c r="AH13" s="55">
        <f t="shared" si="4"/>
        <v>2766</v>
      </c>
      <c r="AI13" s="56">
        <f t="shared" si="5"/>
        <v>2766</v>
      </c>
      <c r="AJ13" s="56">
        <f t="shared" si="6"/>
        <v>0</v>
      </c>
      <c r="AK13" s="57">
        <f t="shared" si="7"/>
        <v>1</v>
      </c>
      <c r="AL13" s="56">
        <v>2766</v>
      </c>
      <c r="AM13" s="58">
        <v>2766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621</v>
      </c>
      <c r="H14" s="52">
        <v>656</v>
      </c>
      <c r="I14" s="52">
        <v>763</v>
      </c>
      <c r="J14" s="53">
        <v>689</v>
      </c>
      <c r="K14" s="33"/>
      <c r="L14" s="54">
        <v>763</v>
      </c>
      <c r="M14" s="54"/>
      <c r="N14" s="54">
        <v>163</v>
      </c>
      <c r="O14" s="54">
        <v>600</v>
      </c>
      <c r="P14" s="54"/>
      <c r="Q14" s="54"/>
      <c r="R14" s="54">
        <f t="shared" si="0"/>
        <v>763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763</v>
      </c>
      <c r="AI14" s="56">
        <f t="shared" si="5"/>
        <v>763</v>
      </c>
      <c r="AJ14" s="56">
        <f t="shared" si="6"/>
        <v>0</v>
      </c>
      <c r="AK14" s="57">
        <f t="shared" si="7"/>
        <v>1</v>
      </c>
      <c r="AL14" s="56">
        <v>763</v>
      </c>
      <c r="AM14" s="58">
        <v>763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124</v>
      </c>
      <c r="E7" s="126"/>
      <c r="F7" s="127"/>
      <c r="G7" s="91">
        <v>10730</v>
      </c>
      <c r="H7" s="92">
        <v>60000</v>
      </c>
      <c r="I7" s="91">
        <v>8321</v>
      </c>
      <c r="J7" s="92">
        <v>37150</v>
      </c>
      <c r="K7" s="91">
        <v>8321</v>
      </c>
      <c r="L7" s="93">
        <v>37150</v>
      </c>
      <c r="M7" s="2"/>
    </row>
    <row r="8" spans="1:13" ht="12.75">
      <c r="A8" s="2"/>
      <c r="B8" s="89">
        <v>2</v>
      </c>
      <c r="C8" s="88">
        <v>1</v>
      </c>
      <c r="D8" s="128" t="s">
        <v>76</v>
      </c>
      <c r="E8" s="128"/>
      <c r="F8" s="129"/>
      <c r="G8" s="94">
        <v>10430</v>
      </c>
      <c r="H8" s="69">
        <v>60000</v>
      </c>
      <c r="I8" s="94">
        <v>8021</v>
      </c>
      <c r="J8" s="69">
        <v>37150</v>
      </c>
      <c r="K8" s="94">
        <v>8021</v>
      </c>
      <c r="L8" s="95">
        <v>37150</v>
      </c>
      <c r="M8" s="2"/>
    </row>
    <row r="9" spans="1:13" ht="12.75">
      <c r="A9" s="2"/>
      <c r="B9" s="89">
        <v>3</v>
      </c>
      <c r="C9" s="88">
        <v>2</v>
      </c>
      <c r="D9" s="128" t="s">
        <v>77</v>
      </c>
      <c r="E9" s="128"/>
      <c r="F9" s="129"/>
      <c r="G9" s="94">
        <v>100</v>
      </c>
      <c r="H9" s="69"/>
      <c r="I9" s="94">
        <v>100</v>
      </c>
      <c r="J9" s="69"/>
      <c r="K9" s="94">
        <v>100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78</v>
      </c>
      <c r="E10" s="128"/>
      <c r="F10" s="129"/>
      <c r="G10" s="94">
        <v>200</v>
      </c>
      <c r="H10" s="69"/>
      <c r="I10" s="94">
        <v>200</v>
      </c>
      <c r="J10" s="69"/>
      <c r="K10" s="94">
        <v>200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125</v>
      </c>
      <c r="E7" s="126"/>
      <c r="F7" s="127"/>
      <c r="G7" s="91">
        <v>32436</v>
      </c>
      <c r="H7" s="92"/>
      <c r="I7" s="91">
        <v>24922</v>
      </c>
      <c r="J7" s="92"/>
      <c r="K7" s="91">
        <v>24922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81</v>
      </c>
      <c r="E8" s="128"/>
      <c r="F8" s="129"/>
      <c r="G8" s="94">
        <v>18942</v>
      </c>
      <c r="H8" s="69"/>
      <c r="I8" s="94">
        <v>18942</v>
      </c>
      <c r="J8" s="69"/>
      <c r="K8" s="94">
        <v>18942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82</v>
      </c>
      <c r="E9" s="128"/>
      <c r="F9" s="129"/>
      <c r="G9" s="94">
        <v>1000</v>
      </c>
      <c r="H9" s="69"/>
      <c r="I9" s="94">
        <v>1000</v>
      </c>
      <c r="J9" s="69"/>
      <c r="K9" s="94">
        <v>1000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83</v>
      </c>
      <c r="E10" s="128"/>
      <c r="F10" s="129"/>
      <c r="G10" s="94">
        <v>10994</v>
      </c>
      <c r="H10" s="69"/>
      <c r="I10" s="94">
        <v>3480</v>
      </c>
      <c r="J10" s="69"/>
      <c r="K10" s="94">
        <v>3480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350</v>
      </c>
      <c r="H11" s="98"/>
      <c r="I11" s="97">
        <v>350</v>
      </c>
      <c r="J11" s="98"/>
      <c r="K11" s="97">
        <v>350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8644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87</v>
      </c>
      <c r="E14" s="128"/>
      <c r="F14" s="129"/>
      <c r="G14" s="94">
        <v>1500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1351420</v>
      </c>
      <c r="E4" s="66">
        <v>1484506</v>
      </c>
      <c r="F4" s="66">
        <v>1220052</v>
      </c>
      <c r="G4" s="101">
        <v>1220052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1219733</v>
      </c>
      <c r="E5" s="103">
        <f>SUM(E6:E15)</f>
        <v>1471672</v>
      </c>
      <c r="F5" s="103">
        <f>SUM(F6:F15)</f>
        <v>1220052</v>
      </c>
      <c r="G5" s="104">
        <f>SUM(G6:G15)</f>
        <v>1220052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180800</v>
      </c>
      <c r="E6" s="75">
        <v>201635</v>
      </c>
      <c r="F6" s="76">
        <v>187940</v>
      </c>
      <c r="G6" s="106">
        <v>187940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16952</v>
      </c>
      <c r="E7" s="75">
        <v>16951</v>
      </c>
      <c r="F7" s="76">
        <v>13951</v>
      </c>
      <c r="G7" s="106">
        <v>13951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71780</v>
      </c>
      <c r="E8" s="75">
        <v>85876</v>
      </c>
      <c r="F8" s="76">
        <v>112650</v>
      </c>
      <c r="G8" s="106">
        <v>112650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39957</v>
      </c>
      <c r="E9" s="75">
        <v>29296</v>
      </c>
      <c r="F9" s="76">
        <v>84057</v>
      </c>
      <c r="G9" s="106">
        <v>84057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728955</v>
      </c>
      <c r="E10" s="75">
        <v>924088</v>
      </c>
      <c r="F10" s="76">
        <v>659996</v>
      </c>
      <c r="G10" s="106">
        <v>659996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58618</v>
      </c>
      <c r="E11" s="75">
        <v>38842</v>
      </c>
      <c r="F11" s="76">
        <v>37354</v>
      </c>
      <c r="G11" s="106">
        <v>37354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28850</v>
      </c>
      <c r="E12" s="75">
        <v>17658</v>
      </c>
      <c r="F12" s="76">
        <v>14150</v>
      </c>
      <c r="G12" s="106">
        <v>14150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43961</v>
      </c>
      <c r="E13" s="75">
        <v>54160</v>
      </c>
      <c r="F13" s="76">
        <v>39561</v>
      </c>
      <c r="G13" s="106">
        <v>39561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11065</v>
      </c>
      <c r="E14" s="75">
        <v>70730</v>
      </c>
      <c r="F14" s="76">
        <v>45471</v>
      </c>
      <c r="G14" s="106">
        <v>45471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38795</v>
      </c>
      <c r="E15" s="75">
        <v>32436</v>
      </c>
      <c r="F15" s="76">
        <v>24922</v>
      </c>
      <c r="G15" s="106">
        <v>24922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131687</v>
      </c>
      <c r="E16" s="82">
        <f>E4-E5</f>
        <v>12834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H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45374</v>
      </c>
      <c r="H9" s="31">
        <v>43358</v>
      </c>
      <c r="I9" s="31">
        <v>71780</v>
      </c>
      <c r="J9" s="32">
        <v>49140</v>
      </c>
      <c r="K9" s="33"/>
      <c r="L9" s="34">
        <v>67180</v>
      </c>
      <c r="M9" s="35"/>
      <c r="N9" s="35">
        <v>49</v>
      </c>
      <c r="O9" s="35">
        <v>61131</v>
      </c>
      <c r="P9" s="35">
        <v>6000</v>
      </c>
      <c r="Q9" s="35"/>
      <c r="R9" s="35">
        <f>SUM(M9:Q9)</f>
        <v>67180</v>
      </c>
      <c r="S9" s="35">
        <f>R9-L9</f>
        <v>0</v>
      </c>
      <c r="T9" s="33"/>
      <c r="U9" s="35">
        <v>18696</v>
      </c>
      <c r="V9" s="35"/>
      <c r="W9" s="35"/>
      <c r="X9" s="35">
        <v>1296</v>
      </c>
      <c r="Y9" s="35"/>
      <c r="Z9" s="35">
        <v>10352</v>
      </c>
      <c r="AA9" s="35">
        <v>7048</v>
      </c>
      <c r="AB9" s="35"/>
      <c r="AC9" s="35"/>
      <c r="AD9" s="35"/>
      <c r="AE9" s="35">
        <f>SUM(V9:AD9)</f>
        <v>18696</v>
      </c>
      <c r="AF9" s="35">
        <f>AE9-U9</f>
        <v>0</v>
      </c>
      <c r="AG9" s="36"/>
      <c r="AH9" s="37">
        <f>L9+U9</f>
        <v>85876</v>
      </c>
      <c r="AI9" s="38">
        <f>R9+AE9</f>
        <v>85876</v>
      </c>
      <c r="AJ9" s="38">
        <f>AI9-AH9</f>
        <v>0</v>
      </c>
      <c r="AK9" s="39">
        <f>IF(AH9=0,"",AI9/AH9)</f>
        <v>1</v>
      </c>
      <c r="AL9" s="38">
        <v>112650</v>
      </c>
      <c r="AM9" s="40">
        <v>112650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38929</v>
      </c>
      <c r="H10" s="43">
        <v>41851</v>
      </c>
      <c r="I10" s="43">
        <v>50780</v>
      </c>
      <c r="J10" s="44">
        <v>46808</v>
      </c>
      <c r="K10" s="33"/>
      <c r="L10" s="45">
        <v>59354</v>
      </c>
      <c r="M10" s="45"/>
      <c r="N10" s="45">
        <v>49</v>
      </c>
      <c r="O10" s="45">
        <v>53305</v>
      </c>
      <c r="P10" s="45">
        <v>6000</v>
      </c>
      <c r="Q10" s="45"/>
      <c r="R10" s="45">
        <f>SUM(M10:Q10)</f>
        <v>59354</v>
      </c>
      <c r="S10" s="45">
        <f>R10-L10</f>
        <v>0</v>
      </c>
      <c r="T10" s="33"/>
      <c r="U10" s="45">
        <v>1296</v>
      </c>
      <c r="V10" s="45"/>
      <c r="W10" s="45"/>
      <c r="X10" s="45">
        <v>1296</v>
      </c>
      <c r="Y10" s="45"/>
      <c r="Z10" s="45"/>
      <c r="AA10" s="45"/>
      <c r="AB10" s="45"/>
      <c r="AC10" s="45"/>
      <c r="AD10" s="45"/>
      <c r="AE10" s="45">
        <f>SUM(V10:AD10)</f>
        <v>1296</v>
      </c>
      <c r="AF10" s="45">
        <f>AE10-U10</f>
        <v>0</v>
      </c>
      <c r="AG10" s="36"/>
      <c r="AH10" s="46">
        <f>L10+U10</f>
        <v>60650</v>
      </c>
      <c r="AI10" s="47">
        <f>R10+AE10</f>
        <v>60650</v>
      </c>
      <c r="AJ10" s="47">
        <f>AI10-AH10</f>
        <v>0</v>
      </c>
      <c r="AK10" s="48">
        <f>IF(AH10=0,"",AI10/AH10)</f>
        <v>1</v>
      </c>
      <c r="AL10" s="47">
        <v>52500</v>
      </c>
      <c r="AM10" s="49">
        <v>52500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1350</v>
      </c>
      <c r="H11" s="43">
        <v>1507</v>
      </c>
      <c r="I11" s="43">
        <v>1000</v>
      </c>
      <c r="J11" s="44">
        <v>18</v>
      </c>
      <c r="K11" s="33"/>
      <c r="L11" s="45">
        <v>1000</v>
      </c>
      <c r="M11" s="45"/>
      <c r="N11" s="45"/>
      <c r="O11" s="45">
        <v>1000</v>
      </c>
      <c r="P11" s="45"/>
      <c r="Q11" s="45"/>
      <c r="R11" s="45">
        <f>SUM(M11:Q11)</f>
        <v>1000</v>
      </c>
      <c r="S11" s="45">
        <f>R11-L11</f>
        <v>0</v>
      </c>
      <c r="T11" s="33"/>
      <c r="U11" s="45">
        <v>2000</v>
      </c>
      <c r="V11" s="45"/>
      <c r="W11" s="45"/>
      <c r="X11" s="45"/>
      <c r="Y11" s="45"/>
      <c r="Z11" s="45">
        <v>2000</v>
      </c>
      <c r="AA11" s="45"/>
      <c r="AB11" s="45"/>
      <c r="AC11" s="45"/>
      <c r="AD11" s="45"/>
      <c r="AE11" s="45">
        <f>SUM(V11:AD11)</f>
        <v>2000</v>
      </c>
      <c r="AF11" s="45">
        <f>AE11-U11</f>
        <v>0</v>
      </c>
      <c r="AG11" s="36"/>
      <c r="AH11" s="46">
        <f>L11+U11</f>
        <v>3000</v>
      </c>
      <c r="AI11" s="47">
        <f>R11+AE11</f>
        <v>3000</v>
      </c>
      <c r="AJ11" s="47">
        <f>AI11-AH11</f>
        <v>0</v>
      </c>
      <c r="AK11" s="48">
        <f>IF(AH11=0,"",AI11/AH11)</f>
        <v>1</v>
      </c>
      <c r="AL11" s="47">
        <v>3000</v>
      </c>
      <c r="AM11" s="49">
        <v>3000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5095</v>
      </c>
      <c r="H12" s="43"/>
      <c r="I12" s="43">
        <v>20000</v>
      </c>
      <c r="J12" s="44">
        <v>2314</v>
      </c>
      <c r="K12" s="33"/>
      <c r="L12" s="45">
        <v>6826</v>
      </c>
      <c r="M12" s="45"/>
      <c r="N12" s="45"/>
      <c r="O12" s="45">
        <v>6826</v>
      </c>
      <c r="P12" s="45"/>
      <c r="Q12" s="45"/>
      <c r="R12" s="45">
        <f>SUM(M12:Q12)</f>
        <v>6826</v>
      </c>
      <c r="S12" s="45">
        <f>R12-L12</f>
        <v>0</v>
      </c>
      <c r="T12" s="33"/>
      <c r="U12" s="45">
        <v>15400</v>
      </c>
      <c r="V12" s="45"/>
      <c r="W12" s="45"/>
      <c r="X12" s="45"/>
      <c r="Y12" s="45"/>
      <c r="Z12" s="45">
        <v>8352</v>
      </c>
      <c r="AA12" s="45">
        <v>7048</v>
      </c>
      <c r="AB12" s="45"/>
      <c r="AC12" s="45"/>
      <c r="AD12" s="45"/>
      <c r="AE12" s="45">
        <f>SUM(V12:AD12)</f>
        <v>15400</v>
      </c>
      <c r="AF12" s="45">
        <f>AE12-U12</f>
        <v>0</v>
      </c>
      <c r="AG12" s="36"/>
      <c r="AH12" s="46">
        <f>L12+U12</f>
        <v>22226</v>
      </c>
      <c r="AI12" s="47">
        <f>R12+AE12</f>
        <v>22226</v>
      </c>
      <c r="AJ12" s="47">
        <f>AI12-AH12</f>
        <v>0</v>
      </c>
      <c r="AK12" s="48">
        <f>IF(AH12=0,"",AI12/AH12)</f>
        <v>1</v>
      </c>
      <c r="AL12" s="47">
        <v>57150</v>
      </c>
      <c r="AM12" s="49">
        <v>57150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2812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73126</v>
      </c>
      <c r="H9" s="31">
        <v>209400</v>
      </c>
      <c r="I9" s="31">
        <v>43957</v>
      </c>
      <c r="J9" s="32">
        <v>31077</v>
      </c>
      <c r="K9" s="33"/>
      <c r="L9" s="34">
        <v>27891</v>
      </c>
      <c r="M9" s="35">
        <v>72</v>
      </c>
      <c r="N9" s="35">
        <v>24</v>
      </c>
      <c r="O9" s="35">
        <v>27795</v>
      </c>
      <c r="P9" s="35"/>
      <c r="Q9" s="35"/>
      <c r="R9" s="35">
        <f>SUM(M9:Q9)</f>
        <v>27891</v>
      </c>
      <c r="S9" s="35">
        <f>R9-L9</f>
        <v>0</v>
      </c>
      <c r="T9" s="33"/>
      <c r="U9" s="35">
        <v>1405</v>
      </c>
      <c r="V9" s="35"/>
      <c r="W9" s="35"/>
      <c r="X9" s="35"/>
      <c r="Y9" s="35"/>
      <c r="Z9" s="35"/>
      <c r="AA9" s="35">
        <v>1405</v>
      </c>
      <c r="AB9" s="35"/>
      <c r="AC9" s="35"/>
      <c r="AD9" s="35"/>
      <c r="AE9" s="35">
        <f>SUM(V9:AD9)</f>
        <v>1405</v>
      </c>
      <c r="AF9" s="35">
        <f>AE9-U9</f>
        <v>0</v>
      </c>
      <c r="AG9" s="36"/>
      <c r="AH9" s="37">
        <f>L9+U9</f>
        <v>29296</v>
      </c>
      <c r="AI9" s="38">
        <f>R9+AE9</f>
        <v>29296</v>
      </c>
      <c r="AJ9" s="38">
        <f>AI9-AH9</f>
        <v>0</v>
      </c>
      <c r="AK9" s="39">
        <f>IF(AH9=0,"",AI9/AH9)</f>
        <v>1</v>
      </c>
      <c r="AL9" s="38">
        <v>84057</v>
      </c>
      <c r="AM9" s="40">
        <v>84057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30196</v>
      </c>
      <c r="H10" s="43">
        <v>14725</v>
      </c>
      <c r="I10" s="43">
        <v>29296</v>
      </c>
      <c r="J10" s="44">
        <v>8852</v>
      </c>
      <c r="K10" s="33"/>
      <c r="L10" s="45">
        <v>27594</v>
      </c>
      <c r="M10" s="45">
        <v>72</v>
      </c>
      <c r="N10" s="45">
        <v>24</v>
      </c>
      <c r="O10" s="45">
        <v>27498</v>
      </c>
      <c r="P10" s="45"/>
      <c r="Q10" s="45"/>
      <c r="R10" s="45">
        <f>SUM(M10:Q10)</f>
        <v>27594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27594</v>
      </c>
      <c r="AI10" s="47">
        <f>R10+AE10</f>
        <v>27594</v>
      </c>
      <c r="AJ10" s="47">
        <f>AI10-AH10</f>
        <v>0</v>
      </c>
      <c r="AK10" s="48">
        <f>IF(AH10=0,"",AI10/AH10)</f>
        <v>1</v>
      </c>
      <c r="AL10" s="47">
        <v>29296</v>
      </c>
      <c r="AM10" s="49">
        <v>29296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42930</v>
      </c>
      <c r="H11" s="43">
        <v>194675</v>
      </c>
      <c r="I11" s="43">
        <v>14661</v>
      </c>
      <c r="J11" s="44">
        <v>22225</v>
      </c>
      <c r="K11" s="33"/>
      <c r="L11" s="45">
        <v>297</v>
      </c>
      <c r="M11" s="45"/>
      <c r="N11" s="45"/>
      <c r="O11" s="45">
        <v>297</v>
      </c>
      <c r="P11" s="45"/>
      <c r="Q11" s="45"/>
      <c r="R11" s="45">
        <f>SUM(M11:Q11)</f>
        <v>297</v>
      </c>
      <c r="S11" s="45">
        <f>R11-L11</f>
        <v>0</v>
      </c>
      <c r="T11" s="33"/>
      <c r="U11" s="45">
        <v>1405</v>
      </c>
      <c r="V11" s="45"/>
      <c r="W11" s="45"/>
      <c r="X11" s="45"/>
      <c r="Y11" s="45"/>
      <c r="Z11" s="45"/>
      <c r="AA11" s="45">
        <v>1405</v>
      </c>
      <c r="AB11" s="45"/>
      <c r="AC11" s="45"/>
      <c r="AD11" s="45"/>
      <c r="AE11" s="45">
        <f>SUM(V11:AD11)</f>
        <v>1405</v>
      </c>
      <c r="AF11" s="45">
        <f>AE11-U11</f>
        <v>0</v>
      </c>
      <c r="AG11" s="36"/>
      <c r="AH11" s="46">
        <f>L11+U11</f>
        <v>1702</v>
      </c>
      <c r="AI11" s="47">
        <f>R11+AE11</f>
        <v>1702</v>
      </c>
      <c r="AJ11" s="47">
        <f>AI11-AH11</f>
        <v>0</v>
      </c>
      <c r="AK11" s="48">
        <f>IF(AH11=0,"",AI11/AH11)</f>
        <v>1</v>
      </c>
      <c r="AL11" s="47">
        <v>54761</v>
      </c>
      <c r="AM11" s="49">
        <v>54761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H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564137</v>
      </c>
      <c r="H9" s="31">
        <v>615362</v>
      </c>
      <c r="I9" s="31">
        <v>586570</v>
      </c>
      <c r="J9" s="32">
        <v>756561</v>
      </c>
      <c r="K9" s="33"/>
      <c r="L9" s="34">
        <v>710139</v>
      </c>
      <c r="M9" s="35">
        <v>450121</v>
      </c>
      <c r="N9" s="35">
        <v>149434</v>
      </c>
      <c r="O9" s="35">
        <v>178927</v>
      </c>
      <c r="P9" s="35">
        <v>1193</v>
      </c>
      <c r="Q9" s="35"/>
      <c r="R9" s="35">
        <f aca="true" t="shared" si="0" ref="R9:R15">SUM(M9:Q9)</f>
        <v>779675</v>
      </c>
      <c r="S9" s="35">
        <f aca="true" t="shared" si="1" ref="S9:S15">R9-L9</f>
        <v>69536</v>
      </c>
      <c r="T9" s="33"/>
      <c r="U9" s="35">
        <v>147300</v>
      </c>
      <c r="V9" s="35"/>
      <c r="W9" s="35"/>
      <c r="X9" s="35"/>
      <c r="Y9" s="35"/>
      <c r="Z9" s="35">
        <v>300</v>
      </c>
      <c r="AA9" s="35">
        <v>144113</v>
      </c>
      <c r="AB9" s="35"/>
      <c r="AC9" s="35"/>
      <c r="AD9" s="35"/>
      <c r="AE9" s="35">
        <f aca="true" t="shared" si="2" ref="AE9:AE15">SUM(V9:AD9)</f>
        <v>144413</v>
      </c>
      <c r="AF9" s="35">
        <f aca="true" t="shared" si="3" ref="AF9:AF15">AE9-U9</f>
        <v>-2887</v>
      </c>
      <c r="AG9" s="36"/>
      <c r="AH9" s="37">
        <f aca="true" t="shared" si="4" ref="AH9:AH15">L9+U9</f>
        <v>857439</v>
      </c>
      <c r="AI9" s="38">
        <f aca="true" t="shared" si="5" ref="AI9:AI15">R9+AE9</f>
        <v>924088</v>
      </c>
      <c r="AJ9" s="38">
        <f aca="true" t="shared" si="6" ref="AJ9:AJ15">AI9-AH9</f>
        <v>66649</v>
      </c>
      <c r="AK9" s="39">
        <f aca="true" t="shared" si="7" ref="AK9:AK15">IF(AH9=0,"",AI9/AH9)</f>
        <v>1.07773031084427</v>
      </c>
      <c r="AL9" s="38">
        <v>659996</v>
      </c>
      <c r="AM9" s="40">
        <v>659996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106982</v>
      </c>
      <c r="H10" s="43">
        <v>122182</v>
      </c>
      <c r="I10" s="43">
        <v>122720</v>
      </c>
      <c r="J10" s="44">
        <v>146959</v>
      </c>
      <c r="K10" s="33"/>
      <c r="L10" s="45">
        <v>146953</v>
      </c>
      <c r="M10" s="45">
        <v>104485</v>
      </c>
      <c r="N10" s="45">
        <v>34334</v>
      </c>
      <c r="O10" s="45">
        <v>29991</v>
      </c>
      <c r="P10" s="45">
        <v>143</v>
      </c>
      <c r="Q10" s="45"/>
      <c r="R10" s="45">
        <f t="shared" si="0"/>
        <v>168953</v>
      </c>
      <c r="S10" s="45">
        <f t="shared" si="1"/>
        <v>22000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146953</v>
      </c>
      <c r="AI10" s="47">
        <f t="shared" si="5"/>
        <v>168953</v>
      </c>
      <c r="AJ10" s="47">
        <f t="shared" si="6"/>
        <v>22000</v>
      </c>
      <c r="AK10" s="48">
        <f t="shared" si="7"/>
        <v>1.1497077296822793</v>
      </c>
      <c r="AL10" s="47">
        <v>148596</v>
      </c>
      <c r="AM10" s="49">
        <v>148596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393666</v>
      </c>
      <c r="H11" s="43">
        <v>410924</v>
      </c>
      <c r="I11" s="43">
        <v>390650</v>
      </c>
      <c r="J11" s="44">
        <v>522818</v>
      </c>
      <c r="K11" s="33"/>
      <c r="L11" s="45">
        <v>483486</v>
      </c>
      <c r="M11" s="45">
        <v>291406</v>
      </c>
      <c r="N11" s="45">
        <v>95500</v>
      </c>
      <c r="O11" s="45">
        <v>143366</v>
      </c>
      <c r="P11" s="45">
        <v>750</v>
      </c>
      <c r="Q11" s="45"/>
      <c r="R11" s="45">
        <f t="shared" si="0"/>
        <v>531022</v>
      </c>
      <c r="S11" s="45">
        <f t="shared" si="1"/>
        <v>47536</v>
      </c>
      <c r="T11" s="33"/>
      <c r="U11" s="45">
        <v>147300</v>
      </c>
      <c r="V11" s="45"/>
      <c r="W11" s="45"/>
      <c r="X11" s="45"/>
      <c r="Y11" s="45"/>
      <c r="Z11" s="45">
        <v>300</v>
      </c>
      <c r="AA11" s="45">
        <v>135536</v>
      </c>
      <c r="AB11" s="45"/>
      <c r="AC11" s="45"/>
      <c r="AD11" s="45"/>
      <c r="AE11" s="45">
        <f t="shared" si="2"/>
        <v>135836</v>
      </c>
      <c r="AF11" s="45">
        <f t="shared" si="3"/>
        <v>-11464</v>
      </c>
      <c r="AG11" s="36"/>
      <c r="AH11" s="46">
        <f t="shared" si="4"/>
        <v>630786</v>
      </c>
      <c r="AI11" s="47">
        <f t="shared" si="5"/>
        <v>666858</v>
      </c>
      <c r="AJ11" s="47">
        <f t="shared" si="6"/>
        <v>36072</v>
      </c>
      <c r="AK11" s="48">
        <f t="shared" si="7"/>
        <v>1.057185796767842</v>
      </c>
      <c r="AL11" s="47">
        <v>431700</v>
      </c>
      <c r="AM11" s="49">
        <v>431700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25198</v>
      </c>
      <c r="H12" s="52">
        <v>396</v>
      </c>
      <c r="I12" s="52">
        <v>550</v>
      </c>
      <c r="J12" s="53">
        <v>49581</v>
      </c>
      <c r="K12" s="33"/>
      <c r="L12" s="54">
        <v>11862</v>
      </c>
      <c r="M12" s="54"/>
      <c r="N12" s="54"/>
      <c r="O12" s="54">
        <v>57649</v>
      </c>
      <c r="P12" s="54"/>
      <c r="Q12" s="54"/>
      <c r="R12" s="54">
        <f t="shared" si="0"/>
        <v>57649</v>
      </c>
      <c r="S12" s="54">
        <f t="shared" si="1"/>
        <v>45787</v>
      </c>
      <c r="T12" s="33"/>
      <c r="U12" s="54">
        <v>147300</v>
      </c>
      <c r="V12" s="54"/>
      <c r="W12" s="54"/>
      <c r="X12" s="54"/>
      <c r="Y12" s="54"/>
      <c r="Z12" s="54">
        <v>300</v>
      </c>
      <c r="AA12" s="54">
        <v>135536</v>
      </c>
      <c r="AB12" s="54"/>
      <c r="AC12" s="54"/>
      <c r="AD12" s="54"/>
      <c r="AE12" s="54">
        <f t="shared" si="2"/>
        <v>135836</v>
      </c>
      <c r="AF12" s="54">
        <f t="shared" si="3"/>
        <v>-11464</v>
      </c>
      <c r="AG12" s="33"/>
      <c r="AH12" s="55">
        <f t="shared" si="4"/>
        <v>159162</v>
      </c>
      <c r="AI12" s="56">
        <f t="shared" si="5"/>
        <v>193485</v>
      </c>
      <c r="AJ12" s="56">
        <f t="shared" si="6"/>
        <v>34323</v>
      </c>
      <c r="AK12" s="57">
        <f t="shared" si="7"/>
        <v>1.2156482074867117</v>
      </c>
      <c r="AL12" s="56">
        <v>1000</v>
      </c>
      <c r="AM12" s="58">
        <v>1000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368468</v>
      </c>
      <c r="H13" s="52">
        <v>410528</v>
      </c>
      <c r="I13" s="52">
        <v>390100</v>
      </c>
      <c r="J13" s="53">
        <v>473237</v>
      </c>
      <c r="K13" s="33"/>
      <c r="L13" s="54">
        <v>471624</v>
      </c>
      <c r="M13" s="54">
        <v>291406</v>
      </c>
      <c r="N13" s="54">
        <v>95500</v>
      </c>
      <c r="O13" s="54">
        <v>85717</v>
      </c>
      <c r="P13" s="54">
        <v>750</v>
      </c>
      <c r="Q13" s="54"/>
      <c r="R13" s="54">
        <f t="shared" si="0"/>
        <v>473373</v>
      </c>
      <c r="S13" s="54">
        <f t="shared" si="1"/>
        <v>1749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471624</v>
      </c>
      <c r="AI13" s="56">
        <f t="shared" si="5"/>
        <v>473373</v>
      </c>
      <c r="AJ13" s="56">
        <f t="shared" si="6"/>
        <v>1749</v>
      </c>
      <c r="AK13" s="57">
        <f t="shared" si="7"/>
        <v>1.0037084626736552</v>
      </c>
      <c r="AL13" s="56">
        <v>430700</v>
      </c>
      <c r="AM13" s="58">
        <v>430700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53904</v>
      </c>
      <c r="H14" s="43">
        <v>66641</v>
      </c>
      <c r="I14" s="43">
        <v>59450</v>
      </c>
      <c r="J14" s="44">
        <v>71599</v>
      </c>
      <c r="K14" s="33"/>
      <c r="L14" s="45">
        <v>65700</v>
      </c>
      <c r="M14" s="45">
        <v>44100</v>
      </c>
      <c r="N14" s="45">
        <v>16000</v>
      </c>
      <c r="O14" s="45">
        <v>5300</v>
      </c>
      <c r="P14" s="45">
        <v>300</v>
      </c>
      <c r="Q14" s="45"/>
      <c r="R14" s="45">
        <f t="shared" si="0"/>
        <v>65700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>
        <v>8577</v>
      </c>
      <c r="AB14" s="45"/>
      <c r="AC14" s="45"/>
      <c r="AD14" s="45"/>
      <c r="AE14" s="45">
        <f t="shared" si="2"/>
        <v>8577</v>
      </c>
      <c r="AF14" s="45">
        <f t="shared" si="3"/>
        <v>8577</v>
      </c>
      <c r="AG14" s="36"/>
      <c r="AH14" s="46">
        <f t="shared" si="4"/>
        <v>65700</v>
      </c>
      <c r="AI14" s="47">
        <f t="shared" si="5"/>
        <v>74277</v>
      </c>
      <c r="AJ14" s="47">
        <f t="shared" si="6"/>
        <v>8577</v>
      </c>
      <c r="AK14" s="48">
        <f t="shared" si="7"/>
        <v>1.1305479452054794</v>
      </c>
      <c r="AL14" s="47">
        <v>65700</v>
      </c>
      <c r="AM14" s="49">
        <v>65700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9585</v>
      </c>
      <c r="H15" s="43">
        <v>15615</v>
      </c>
      <c r="I15" s="43">
        <v>13750</v>
      </c>
      <c r="J15" s="44">
        <v>15185</v>
      </c>
      <c r="K15" s="33"/>
      <c r="L15" s="45">
        <v>14000</v>
      </c>
      <c r="M15" s="45">
        <v>10130</v>
      </c>
      <c r="N15" s="45">
        <v>3600</v>
      </c>
      <c r="O15" s="45">
        <v>270</v>
      </c>
      <c r="P15" s="45"/>
      <c r="Q15" s="45"/>
      <c r="R15" s="45">
        <f t="shared" si="0"/>
        <v>14000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14000</v>
      </c>
      <c r="AI15" s="47">
        <f t="shared" si="5"/>
        <v>14000</v>
      </c>
      <c r="AJ15" s="47">
        <f t="shared" si="6"/>
        <v>0</v>
      </c>
      <c r="AK15" s="48">
        <f t="shared" si="7"/>
        <v>1</v>
      </c>
      <c r="AL15" s="47">
        <v>14000</v>
      </c>
      <c r="AM15" s="49">
        <v>14000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28125" style="0" customWidth="1"/>
    <col min="8" max="8" width="9.7109375" style="0" customWidth="1"/>
    <col min="9" max="9" width="8.7109375" style="0" customWidth="1"/>
    <col min="10" max="10" width="9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27403</v>
      </c>
      <c r="H9" s="31">
        <v>27741</v>
      </c>
      <c r="I9" s="31">
        <v>37004</v>
      </c>
      <c r="J9" s="32">
        <v>56270</v>
      </c>
      <c r="K9" s="33"/>
      <c r="L9" s="34">
        <v>36899</v>
      </c>
      <c r="M9" s="35"/>
      <c r="N9" s="35"/>
      <c r="O9" s="35">
        <v>25468</v>
      </c>
      <c r="P9" s="35">
        <v>11684</v>
      </c>
      <c r="Q9" s="35"/>
      <c r="R9" s="35">
        <f aca="true" t="shared" si="0" ref="R9:R14">SUM(M9:Q9)</f>
        <v>37152</v>
      </c>
      <c r="S9" s="35">
        <f aca="true" t="shared" si="1" ref="S9:S14">R9-L9</f>
        <v>253</v>
      </c>
      <c r="T9" s="33"/>
      <c r="U9" s="35">
        <v>1690</v>
      </c>
      <c r="V9" s="35"/>
      <c r="W9" s="35"/>
      <c r="X9" s="35">
        <v>1690</v>
      </c>
      <c r="Y9" s="35"/>
      <c r="Z9" s="35"/>
      <c r="AA9" s="35"/>
      <c r="AB9" s="35"/>
      <c r="AC9" s="35"/>
      <c r="AD9" s="35"/>
      <c r="AE9" s="35">
        <f aca="true" t="shared" si="2" ref="AE9:AE14">SUM(V9:AD9)</f>
        <v>1690</v>
      </c>
      <c r="AF9" s="35">
        <f aca="true" t="shared" si="3" ref="AF9:AF14">AE9-U9</f>
        <v>0</v>
      </c>
      <c r="AG9" s="36"/>
      <c r="AH9" s="37">
        <f aca="true" t="shared" si="4" ref="AH9:AH14">L9+U9</f>
        <v>38589</v>
      </c>
      <c r="AI9" s="38">
        <f aca="true" t="shared" si="5" ref="AI9:AI14">R9+AE9</f>
        <v>38842</v>
      </c>
      <c r="AJ9" s="38">
        <f aca="true" t="shared" si="6" ref="AJ9:AJ14">AI9-AH9</f>
        <v>253</v>
      </c>
      <c r="AK9" s="39">
        <f aca="true" t="shared" si="7" ref="AK9:AK14">IF(AH9=0,"",AI9/AH9)</f>
        <v>1.0065562725128923</v>
      </c>
      <c r="AL9" s="38">
        <v>37354</v>
      </c>
      <c r="AM9" s="40">
        <v>37354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11649</v>
      </c>
      <c r="H10" s="43">
        <v>10346</v>
      </c>
      <c r="I10" s="43">
        <v>14504</v>
      </c>
      <c r="J10" s="44">
        <v>15001</v>
      </c>
      <c r="K10" s="33"/>
      <c r="L10" s="45">
        <v>13580</v>
      </c>
      <c r="M10" s="45"/>
      <c r="N10" s="45"/>
      <c r="O10" s="45">
        <v>3076</v>
      </c>
      <c r="P10" s="45">
        <v>10504</v>
      </c>
      <c r="Q10" s="45"/>
      <c r="R10" s="45">
        <f t="shared" si="0"/>
        <v>13580</v>
      </c>
      <c r="S10" s="45">
        <f t="shared" si="1"/>
        <v>0</v>
      </c>
      <c r="T10" s="33"/>
      <c r="U10" s="45">
        <v>1690</v>
      </c>
      <c r="V10" s="45"/>
      <c r="W10" s="45"/>
      <c r="X10" s="45">
        <v>1690</v>
      </c>
      <c r="Y10" s="45"/>
      <c r="Z10" s="45"/>
      <c r="AA10" s="45"/>
      <c r="AB10" s="45"/>
      <c r="AC10" s="45"/>
      <c r="AD10" s="45"/>
      <c r="AE10" s="45">
        <f t="shared" si="2"/>
        <v>1690</v>
      </c>
      <c r="AF10" s="45">
        <f t="shared" si="3"/>
        <v>0</v>
      </c>
      <c r="AG10" s="36"/>
      <c r="AH10" s="46">
        <f t="shared" si="4"/>
        <v>15270</v>
      </c>
      <c r="AI10" s="47">
        <f t="shared" si="5"/>
        <v>15270</v>
      </c>
      <c r="AJ10" s="47">
        <f t="shared" si="6"/>
        <v>0</v>
      </c>
      <c r="AK10" s="48">
        <f t="shared" si="7"/>
        <v>1</v>
      </c>
      <c r="AL10" s="47">
        <v>14204</v>
      </c>
      <c r="AM10" s="49">
        <v>14204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/>
      <c r="H11" s="43">
        <v>975</v>
      </c>
      <c r="I11" s="43">
        <v>1500</v>
      </c>
      <c r="J11" s="44">
        <v>1355</v>
      </c>
      <c r="K11" s="33"/>
      <c r="L11" s="45">
        <v>2319</v>
      </c>
      <c r="M11" s="45"/>
      <c r="N11" s="45"/>
      <c r="O11" s="45">
        <v>1572</v>
      </c>
      <c r="P11" s="45">
        <v>1000</v>
      </c>
      <c r="Q11" s="45"/>
      <c r="R11" s="45">
        <f t="shared" si="0"/>
        <v>2572</v>
      </c>
      <c r="S11" s="45">
        <f t="shared" si="1"/>
        <v>253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2319</v>
      </c>
      <c r="AI11" s="47">
        <f t="shared" si="5"/>
        <v>2572</v>
      </c>
      <c r="AJ11" s="47">
        <f t="shared" si="6"/>
        <v>253</v>
      </c>
      <c r="AK11" s="48">
        <f t="shared" si="7"/>
        <v>1.1090987494609745</v>
      </c>
      <c r="AL11" s="47">
        <v>2150</v>
      </c>
      <c r="AM11" s="49">
        <v>2150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>
        <v>44</v>
      </c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>
        <v>16</v>
      </c>
      <c r="H13" s="43">
        <v>499</v>
      </c>
      <c r="I13" s="43">
        <v>500</v>
      </c>
      <c r="J13" s="44"/>
      <c r="K13" s="33"/>
      <c r="L13" s="45">
        <v>500</v>
      </c>
      <c r="M13" s="45"/>
      <c r="N13" s="45"/>
      <c r="O13" s="45">
        <v>500</v>
      </c>
      <c r="P13" s="45"/>
      <c r="Q13" s="45"/>
      <c r="R13" s="45">
        <f t="shared" si="0"/>
        <v>500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500</v>
      </c>
      <c r="AI13" s="47">
        <f t="shared" si="5"/>
        <v>500</v>
      </c>
      <c r="AJ13" s="47">
        <f t="shared" si="6"/>
        <v>0</v>
      </c>
      <c r="AK13" s="48">
        <f t="shared" si="7"/>
        <v>1</v>
      </c>
      <c r="AL13" s="47">
        <v>500</v>
      </c>
      <c r="AM13" s="49">
        <v>500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>
        <v>15694</v>
      </c>
      <c r="H14" s="43">
        <v>15921</v>
      </c>
      <c r="I14" s="43">
        <v>20000</v>
      </c>
      <c r="J14" s="44">
        <v>39914</v>
      </c>
      <c r="K14" s="33"/>
      <c r="L14" s="45">
        <v>20000</v>
      </c>
      <c r="M14" s="45"/>
      <c r="N14" s="45"/>
      <c r="O14" s="45">
        <v>19820</v>
      </c>
      <c r="P14" s="45">
        <v>180</v>
      </c>
      <c r="Q14" s="45"/>
      <c r="R14" s="45">
        <f t="shared" si="0"/>
        <v>20000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20000</v>
      </c>
      <c r="AI14" s="47">
        <f t="shared" si="5"/>
        <v>20000</v>
      </c>
      <c r="AJ14" s="47">
        <f t="shared" si="6"/>
        <v>0</v>
      </c>
      <c r="AK14" s="48">
        <f t="shared" si="7"/>
        <v>1</v>
      </c>
      <c r="AL14" s="47">
        <v>20000</v>
      </c>
      <c r="AM14" s="49">
        <v>20000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281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10497</v>
      </c>
      <c r="H9" s="31">
        <v>28111</v>
      </c>
      <c r="I9" s="31">
        <v>32850</v>
      </c>
      <c r="J9" s="32">
        <v>27307</v>
      </c>
      <c r="K9" s="33"/>
      <c r="L9" s="34">
        <v>14150</v>
      </c>
      <c r="M9" s="35"/>
      <c r="N9" s="35"/>
      <c r="O9" s="35">
        <v>16608</v>
      </c>
      <c r="P9" s="35">
        <v>1050</v>
      </c>
      <c r="Q9" s="35"/>
      <c r="R9" s="35">
        <f>SUM(M9:Q9)</f>
        <v>17658</v>
      </c>
      <c r="S9" s="35">
        <f>R9-L9</f>
        <v>3508</v>
      </c>
      <c r="T9" s="33"/>
      <c r="U9" s="35">
        <v>10000</v>
      </c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-10000</v>
      </c>
      <c r="AG9" s="36"/>
      <c r="AH9" s="37">
        <f>L9+U9</f>
        <v>24150</v>
      </c>
      <c r="AI9" s="38">
        <f>R9+AE9</f>
        <v>17658</v>
      </c>
      <c r="AJ9" s="38">
        <f>AI9-AH9</f>
        <v>-6492</v>
      </c>
      <c r="AK9" s="39">
        <f>IF(AH9=0,"",AI9/AH9)</f>
        <v>0.7311801242236025</v>
      </c>
      <c r="AL9" s="38">
        <v>14150</v>
      </c>
      <c r="AM9" s="40">
        <v>14150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8609</v>
      </c>
      <c r="H10" s="43">
        <v>25183</v>
      </c>
      <c r="I10" s="43">
        <v>30500</v>
      </c>
      <c r="J10" s="44">
        <v>26058</v>
      </c>
      <c r="K10" s="33"/>
      <c r="L10" s="45">
        <v>10800</v>
      </c>
      <c r="M10" s="45"/>
      <c r="N10" s="45"/>
      <c r="O10" s="45">
        <v>13608</v>
      </c>
      <c r="P10" s="45"/>
      <c r="Q10" s="45"/>
      <c r="R10" s="45">
        <f>SUM(M10:Q10)</f>
        <v>13608</v>
      </c>
      <c r="S10" s="45">
        <f>R10-L10</f>
        <v>2808</v>
      </c>
      <c r="T10" s="33"/>
      <c r="U10" s="45">
        <v>10000</v>
      </c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-10000</v>
      </c>
      <c r="AG10" s="36"/>
      <c r="AH10" s="46">
        <f>L10+U10</f>
        <v>20800</v>
      </c>
      <c r="AI10" s="47">
        <f>R10+AE10</f>
        <v>13608</v>
      </c>
      <c r="AJ10" s="47">
        <f>AI10-AH10</f>
        <v>-7192</v>
      </c>
      <c r="AK10" s="48">
        <f>IF(AH10=0,"",AI10/AH10)</f>
        <v>0.6542307692307693</v>
      </c>
      <c r="AL10" s="47">
        <v>10800</v>
      </c>
      <c r="AM10" s="49">
        <v>10800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1888</v>
      </c>
      <c r="H11" s="43">
        <v>2928</v>
      </c>
      <c r="I11" s="43">
        <v>2350</v>
      </c>
      <c r="J11" s="44">
        <v>1249</v>
      </c>
      <c r="K11" s="33"/>
      <c r="L11" s="45">
        <v>3350</v>
      </c>
      <c r="M11" s="45"/>
      <c r="N11" s="45"/>
      <c r="O11" s="45">
        <v>3000</v>
      </c>
      <c r="P11" s="45">
        <v>1050</v>
      </c>
      <c r="Q11" s="45"/>
      <c r="R11" s="45">
        <f>SUM(M11:Q11)</f>
        <v>4050</v>
      </c>
      <c r="S11" s="45">
        <f>R11-L11</f>
        <v>700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3350</v>
      </c>
      <c r="AI11" s="47">
        <f>R11+AE11</f>
        <v>4050</v>
      </c>
      <c r="AJ11" s="47">
        <f>AI11-AH11</f>
        <v>700</v>
      </c>
      <c r="AK11" s="48">
        <f>IF(AH11=0,"",AI11/AH11)</f>
        <v>1.208955223880597</v>
      </c>
      <c r="AL11" s="47">
        <v>3350</v>
      </c>
      <c r="AM11" s="49">
        <v>3350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26864</v>
      </c>
      <c r="H9" s="31">
        <v>33705</v>
      </c>
      <c r="I9" s="31">
        <v>51961</v>
      </c>
      <c r="J9" s="32">
        <v>37859</v>
      </c>
      <c r="K9" s="33"/>
      <c r="L9" s="34">
        <v>34561</v>
      </c>
      <c r="M9" s="35"/>
      <c r="N9" s="35">
        <v>519</v>
      </c>
      <c r="O9" s="35">
        <v>35841</v>
      </c>
      <c r="P9" s="35"/>
      <c r="Q9" s="35"/>
      <c r="R9" s="35">
        <f>SUM(M9:Q9)</f>
        <v>36360</v>
      </c>
      <c r="S9" s="35">
        <f>R9-L9</f>
        <v>1799</v>
      </c>
      <c r="T9" s="33"/>
      <c r="U9" s="35">
        <v>19000</v>
      </c>
      <c r="V9" s="35"/>
      <c r="W9" s="35"/>
      <c r="X9" s="35"/>
      <c r="Y9" s="35"/>
      <c r="Z9" s="35"/>
      <c r="AA9" s="35">
        <v>17800</v>
      </c>
      <c r="AB9" s="35"/>
      <c r="AC9" s="35"/>
      <c r="AD9" s="35"/>
      <c r="AE9" s="35">
        <f>SUM(V9:AD9)</f>
        <v>17800</v>
      </c>
      <c r="AF9" s="35">
        <f>AE9-U9</f>
        <v>-1200</v>
      </c>
      <c r="AG9" s="36"/>
      <c r="AH9" s="37">
        <f>L9+U9</f>
        <v>53561</v>
      </c>
      <c r="AI9" s="38">
        <f>R9+AE9</f>
        <v>54160</v>
      </c>
      <c r="AJ9" s="38">
        <f>AI9-AH9</f>
        <v>599</v>
      </c>
      <c r="AK9" s="39">
        <f>IF(AH9=0,"",AI9/AH9)</f>
        <v>1.0111835103900226</v>
      </c>
      <c r="AL9" s="38">
        <v>39561</v>
      </c>
      <c r="AM9" s="40">
        <v>39561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20229</v>
      </c>
      <c r="H10" s="43">
        <v>30816</v>
      </c>
      <c r="I10" s="43">
        <v>29361</v>
      </c>
      <c r="J10" s="44">
        <v>36028</v>
      </c>
      <c r="K10" s="33"/>
      <c r="L10" s="45">
        <v>31361</v>
      </c>
      <c r="M10" s="45"/>
      <c r="N10" s="45">
        <v>261</v>
      </c>
      <c r="O10" s="45">
        <v>32300</v>
      </c>
      <c r="P10" s="45"/>
      <c r="Q10" s="45"/>
      <c r="R10" s="45">
        <f>SUM(M10:Q10)</f>
        <v>32561</v>
      </c>
      <c r="S10" s="45">
        <f>R10-L10</f>
        <v>1200</v>
      </c>
      <c r="T10" s="33"/>
      <c r="U10" s="45">
        <v>5000</v>
      </c>
      <c r="V10" s="45"/>
      <c r="W10" s="45"/>
      <c r="X10" s="45"/>
      <c r="Y10" s="45"/>
      <c r="Z10" s="45"/>
      <c r="AA10" s="45">
        <v>3800</v>
      </c>
      <c r="AB10" s="45"/>
      <c r="AC10" s="45"/>
      <c r="AD10" s="45"/>
      <c r="AE10" s="45">
        <f>SUM(V10:AD10)</f>
        <v>3800</v>
      </c>
      <c r="AF10" s="45">
        <f>AE10-U10</f>
        <v>-1200</v>
      </c>
      <c r="AG10" s="36"/>
      <c r="AH10" s="46">
        <f>L10+U10</f>
        <v>36361</v>
      </c>
      <c r="AI10" s="47">
        <f>R10+AE10</f>
        <v>36361</v>
      </c>
      <c r="AJ10" s="47">
        <f>AI10-AH10</f>
        <v>0</v>
      </c>
      <c r="AK10" s="48">
        <f>IF(AH10=0,"",AI10/AH10)</f>
        <v>1</v>
      </c>
      <c r="AL10" s="47">
        <v>36361</v>
      </c>
      <c r="AM10" s="49">
        <v>36361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2109</v>
      </c>
      <c r="H11" s="43">
        <v>2889</v>
      </c>
      <c r="I11" s="43">
        <v>3600</v>
      </c>
      <c r="J11" s="44">
        <v>1831</v>
      </c>
      <c r="K11" s="33"/>
      <c r="L11" s="45">
        <v>3200</v>
      </c>
      <c r="M11" s="45"/>
      <c r="N11" s="45">
        <v>258</v>
      </c>
      <c r="O11" s="45">
        <v>3541</v>
      </c>
      <c r="P11" s="45"/>
      <c r="Q11" s="45"/>
      <c r="R11" s="45">
        <f>SUM(M11:Q11)</f>
        <v>3799</v>
      </c>
      <c r="S11" s="45">
        <f>R11-L11</f>
        <v>599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3200</v>
      </c>
      <c r="AI11" s="47">
        <f>R11+AE11</f>
        <v>3799</v>
      </c>
      <c r="AJ11" s="47">
        <f>AI11-AH11</f>
        <v>599</v>
      </c>
      <c r="AK11" s="48">
        <f>IF(AH11=0,"",AI11/AH11)</f>
        <v>1.1871875</v>
      </c>
      <c r="AL11" s="47">
        <v>3200</v>
      </c>
      <c r="AM11" s="49">
        <v>3200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>
        <v>4526</v>
      </c>
      <c r="H12" s="43"/>
      <c r="I12" s="43">
        <v>5000</v>
      </c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28">
        <v>5</v>
      </c>
      <c r="C13" s="41">
        <v>4</v>
      </c>
      <c r="D13" s="109" t="s">
        <v>73</v>
      </c>
      <c r="E13" s="109"/>
      <c r="F13" s="109"/>
      <c r="G13" s="42"/>
      <c r="H13" s="43"/>
      <c r="I13" s="43">
        <v>14000</v>
      </c>
      <c r="J13" s="44"/>
      <c r="K13" s="33"/>
      <c r="L13" s="45"/>
      <c r="M13" s="45"/>
      <c r="N13" s="45"/>
      <c r="O13" s="45"/>
      <c r="P13" s="45"/>
      <c r="Q13" s="45"/>
      <c r="R13" s="45">
        <f>SUM(M13:Q13)</f>
        <v>0</v>
      </c>
      <c r="S13" s="45">
        <f>R13-L13</f>
        <v>0</v>
      </c>
      <c r="T13" s="33"/>
      <c r="U13" s="45">
        <v>14000</v>
      </c>
      <c r="V13" s="45"/>
      <c r="W13" s="45"/>
      <c r="X13" s="45"/>
      <c r="Y13" s="45"/>
      <c r="Z13" s="45"/>
      <c r="AA13" s="45">
        <v>14000</v>
      </c>
      <c r="AB13" s="45"/>
      <c r="AC13" s="45"/>
      <c r="AD13" s="45"/>
      <c r="AE13" s="45">
        <f>SUM(V13:AD13)</f>
        <v>14000</v>
      </c>
      <c r="AF13" s="45">
        <f>AE13-U13</f>
        <v>0</v>
      </c>
      <c r="AG13" s="36"/>
      <c r="AH13" s="46">
        <f>L13+U13</f>
        <v>14000</v>
      </c>
      <c r="AI13" s="47">
        <f>R13+AE13</f>
        <v>14000</v>
      </c>
      <c r="AJ13" s="47">
        <f>AI13-AH13</f>
        <v>0</v>
      </c>
      <c r="AK13" s="48">
        <f>IF(AH13=0,"",AI13/AH13)</f>
        <v>1</v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G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851562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2" width="7.7109375" style="0" customWidth="1"/>
    <col min="23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42643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42643</v>
      </c>
      <c r="AG7" s="15"/>
      <c r="AH7" s="16" t="s">
        <v>10</v>
      </c>
      <c r="AI7" s="17" t="s">
        <v>10</v>
      </c>
      <c r="AJ7" s="113">
        <v>42643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2013</v>
      </c>
      <c r="H8" s="23">
        <v>2014</v>
      </c>
      <c r="I8" s="23">
        <v>2015</v>
      </c>
      <c r="J8" s="24">
        <v>2015</v>
      </c>
      <c r="K8" s="12"/>
      <c r="L8" s="25">
        <v>2016</v>
      </c>
      <c r="M8" s="110"/>
      <c r="N8" s="110"/>
      <c r="O8" s="110"/>
      <c r="P8" s="110"/>
      <c r="Q8" s="110"/>
      <c r="R8" s="110"/>
      <c r="S8" s="112"/>
      <c r="T8" s="12"/>
      <c r="U8" s="25">
        <v>2016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2016</v>
      </c>
      <c r="AI8" s="18">
        <v>2016</v>
      </c>
      <c r="AJ8" s="113"/>
      <c r="AK8" s="113"/>
      <c r="AL8" s="18">
        <v>2017</v>
      </c>
      <c r="AM8" s="27">
        <v>2018</v>
      </c>
    </row>
    <row r="9" spans="2:39" ht="12.75">
      <c r="B9" s="28">
        <v>1</v>
      </c>
      <c r="C9" s="29">
        <v>9</v>
      </c>
      <c r="D9" s="108" t="s">
        <v>75</v>
      </c>
      <c r="E9" s="108"/>
      <c r="F9" s="108"/>
      <c r="G9" s="30">
        <v>7153</v>
      </c>
      <c r="H9" s="31">
        <v>8751</v>
      </c>
      <c r="I9" s="31">
        <v>11021</v>
      </c>
      <c r="J9" s="32">
        <v>8006</v>
      </c>
      <c r="K9" s="33"/>
      <c r="L9" s="34">
        <v>10730</v>
      </c>
      <c r="M9" s="35"/>
      <c r="N9" s="35">
        <v>131</v>
      </c>
      <c r="O9" s="35">
        <v>10599</v>
      </c>
      <c r="P9" s="35"/>
      <c r="Q9" s="35"/>
      <c r="R9" s="35">
        <f>SUM(M9:Q9)</f>
        <v>10730</v>
      </c>
      <c r="S9" s="35">
        <f>R9-L9</f>
        <v>0</v>
      </c>
      <c r="T9" s="33"/>
      <c r="U9" s="35">
        <v>60000</v>
      </c>
      <c r="V9" s="35">
        <v>30000</v>
      </c>
      <c r="W9" s="35"/>
      <c r="X9" s="35"/>
      <c r="Y9" s="35"/>
      <c r="Z9" s="35"/>
      <c r="AA9" s="35">
        <v>30000</v>
      </c>
      <c r="AB9" s="35"/>
      <c r="AC9" s="35"/>
      <c r="AD9" s="35"/>
      <c r="AE9" s="35">
        <f>SUM(V9:AD9)</f>
        <v>60000</v>
      </c>
      <c r="AF9" s="35">
        <f>AE9-U9</f>
        <v>0</v>
      </c>
      <c r="AG9" s="36"/>
      <c r="AH9" s="37">
        <f>L9+U9</f>
        <v>70730</v>
      </c>
      <c r="AI9" s="38">
        <f>R9+AE9</f>
        <v>70730</v>
      </c>
      <c r="AJ9" s="38">
        <f>AI9-AH9</f>
        <v>0</v>
      </c>
      <c r="AK9" s="39">
        <f>IF(AH9=0,"",AI9/AH9)</f>
        <v>1</v>
      </c>
      <c r="AL9" s="38">
        <v>45471</v>
      </c>
      <c r="AM9" s="40">
        <v>45471</v>
      </c>
    </row>
    <row r="10" spans="2:39" ht="12.75">
      <c r="B10" s="28">
        <v>2</v>
      </c>
      <c r="C10" s="41">
        <v>1</v>
      </c>
      <c r="D10" s="109" t="s">
        <v>76</v>
      </c>
      <c r="E10" s="109"/>
      <c r="F10" s="109"/>
      <c r="G10" s="42">
        <v>6385</v>
      </c>
      <c r="H10" s="43">
        <v>8537</v>
      </c>
      <c r="I10" s="43">
        <v>10721</v>
      </c>
      <c r="J10" s="44">
        <v>7690</v>
      </c>
      <c r="K10" s="33"/>
      <c r="L10" s="45">
        <v>10430</v>
      </c>
      <c r="M10" s="45"/>
      <c r="N10" s="45">
        <v>131</v>
      </c>
      <c r="O10" s="45">
        <v>10299</v>
      </c>
      <c r="P10" s="45"/>
      <c r="Q10" s="45"/>
      <c r="R10" s="45">
        <f>SUM(M10:Q10)</f>
        <v>10430</v>
      </c>
      <c r="S10" s="45">
        <f>R10-L10</f>
        <v>0</v>
      </c>
      <c r="T10" s="33"/>
      <c r="U10" s="45">
        <v>60000</v>
      </c>
      <c r="V10" s="45">
        <v>30000</v>
      </c>
      <c r="W10" s="45"/>
      <c r="X10" s="45"/>
      <c r="Y10" s="45"/>
      <c r="Z10" s="45"/>
      <c r="AA10" s="45">
        <v>30000</v>
      </c>
      <c r="AB10" s="45"/>
      <c r="AC10" s="45"/>
      <c r="AD10" s="45"/>
      <c r="AE10" s="45">
        <f>SUM(V10:AD10)</f>
        <v>60000</v>
      </c>
      <c r="AF10" s="45">
        <f>AE10-U10</f>
        <v>0</v>
      </c>
      <c r="AG10" s="36"/>
      <c r="AH10" s="46">
        <f>L10+U10</f>
        <v>70430</v>
      </c>
      <c r="AI10" s="47">
        <f>R10+AE10</f>
        <v>70430</v>
      </c>
      <c r="AJ10" s="47">
        <f>AI10-AH10</f>
        <v>0</v>
      </c>
      <c r="AK10" s="48">
        <f>IF(AH10=0,"",AI10/AH10)</f>
        <v>1</v>
      </c>
      <c r="AL10" s="47">
        <v>45171</v>
      </c>
      <c r="AM10" s="49">
        <v>45171</v>
      </c>
    </row>
    <row r="11" spans="2:39" ht="12.75">
      <c r="B11" s="28">
        <v>3</v>
      </c>
      <c r="C11" s="41">
        <v>2</v>
      </c>
      <c r="D11" s="109" t="s">
        <v>77</v>
      </c>
      <c r="E11" s="109"/>
      <c r="F11" s="109"/>
      <c r="G11" s="42">
        <v>660</v>
      </c>
      <c r="H11" s="43">
        <v>35</v>
      </c>
      <c r="I11" s="43">
        <v>100</v>
      </c>
      <c r="J11" s="44">
        <v>144</v>
      </c>
      <c r="K11" s="33"/>
      <c r="L11" s="45">
        <v>100</v>
      </c>
      <c r="M11" s="45"/>
      <c r="N11" s="45"/>
      <c r="O11" s="45">
        <v>100</v>
      </c>
      <c r="P11" s="45"/>
      <c r="Q11" s="45"/>
      <c r="R11" s="45">
        <f>SUM(M11:Q11)</f>
        <v>100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100</v>
      </c>
      <c r="AI11" s="47">
        <f>R11+AE11</f>
        <v>100</v>
      </c>
      <c r="AJ11" s="47">
        <f>AI11-AH11</f>
        <v>0</v>
      </c>
      <c r="AK11" s="48">
        <f>IF(AH11=0,"",AI11/AH11)</f>
        <v>1</v>
      </c>
      <c r="AL11" s="47">
        <v>100</v>
      </c>
      <c r="AM11" s="49">
        <v>100</v>
      </c>
    </row>
    <row r="12" spans="2:39" ht="12.75">
      <c r="B12" s="28">
        <v>4</v>
      </c>
      <c r="C12" s="41">
        <v>3</v>
      </c>
      <c r="D12" s="109" t="s">
        <v>78</v>
      </c>
      <c r="E12" s="109"/>
      <c r="F12" s="109"/>
      <c r="G12" s="42">
        <v>108</v>
      </c>
      <c r="H12" s="43">
        <v>179</v>
      </c>
      <c r="I12" s="43">
        <v>200</v>
      </c>
      <c r="J12" s="44">
        <v>172</v>
      </c>
      <c r="K12" s="33"/>
      <c r="L12" s="45">
        <v>200</v>
      </c>
      <c r="M12" s="45"/>
      <c r="N12" s="45"/>
      <c r="O12" s="45">
        <v>200</v>
      </c>
      <c r="P12" s="45"/>
      <c r="Q12" s="45"/>
      <c r="R12" s="45">
        <f>SUM(M12:Q12)</f>
        <v>200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200</v>
      </c>
      <c r="AI12" s="47">
        <f>R12+AE12</f>
        <v>200</v>
      </c>
      <c r="AJ12" s="47">
        <f>AI12-AH12</f>
        <v>0</v>
      </c>
      <c r="AK12" s="48">
        <f>IF(AH12=0,"",AI12/AH12)</f>
        <v>1</v>
      </c>
      <c r="AL12" s="47">
        <v>200</v>
      </c>
      <c r="AM12" s="49">
        <v>200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2016-10-07T07:58:49Z</dcterms:created>
  <dcterms:modified xsi:type="dcterms:W3CDTF">2016-10-07T08:05:24Z</dcterms:modified>
  <cp:category/>
  <cp:version/>
  <cp:contentType/>
  <cp:contentStatus/>
</cp:coreProperties>
</file>