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<sst xmlns="http://schemas.openxmlformats.org/spreadsheetml/2006/main" count="1068" uniqueCount="128">
  <si>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</si>
  <si>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</si>
  <si>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</si>
  <si>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</si>
  <si>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</si>
  <si>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</si>
  <si>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</si>
  <si>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</si>
  <si>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</si>
  <si>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</si>
  <si>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</si>
  <si>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</si>
  <si>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</si>
  <si>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</si>
  <si>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</si>
  <si>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</si>
  <si>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</si>
  <si>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</si>
  <si>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</si>
  <si>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</si>
  <si>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</si>
  <si>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</si>
  <si>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</si>
  <si>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</si>
  <si>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</si>
  <si>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</si>
  <si>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</si>
  <si>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</si>
  <si>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</si>
  <si>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Členstvo obce v samosprávnych orgánoch a združeniach</t>
  </si>
  <si>
    <t>Propagácia a prezentácia obce</t>
  </si>
  <si>
    <t>Voľby do NR SR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</si>
  <si>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</si>
  <si>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</si>
  <si>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</si>
  <si>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</si>
  <si>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</si>
  <si>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</si>
  <si>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</si>
  <si>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</si>
  <si>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</si>
  <si>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</si>
  <si>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</si>
  <si>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</si>
  <si>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</si>
  <si>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</si>
  <si>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</si>
  <si>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</si>
  <si>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</si>
  <si>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</si>
  <si>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</si>
  <si>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</si>
  <si>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</si>
  <si>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</si>
  <si>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</si>
  <si>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</si>
  <si>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</si>
  <si>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</si>
  <si>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</si>
  <si>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</si>
  <si>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</si>
  <si>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</si>
  <si>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</si>
  <si>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</si>
  <si>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</si>
  <si>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</si>
  <si>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</si>
  <si>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</si>
  <si>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</si>
  <si>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</si>
  <si>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</si>
  <si>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</si>
  <si>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</si>
  <si>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</si>
  <si>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</si>
  <si>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</si>
  <si>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</si>
  <si>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</si>
  <si>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</si>
  <si>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</si>
  <si>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</si>
  <si>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</si>
  <si>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</si>
  <si>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</si>
  <si>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</si>
  <si>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</si>
  <si>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</si>
  <si>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</si>
  <si>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</si>
  <si>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2012</t>
  </si>
  <si>
    <t>Rozpočet rok 2013</t>
  </si>
  <si>
    <t>Index 13/12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</si>
  <si>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</si>
  <si>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</si>
  <si>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</si>
  <si>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</si>
  <si>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</si>
  <si>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</si>
  <si>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</si>
  <si>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</si>
  <si>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</si>
  <si>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</si>
  <si>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</si>
  <si>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</si>
  <si>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</si>
  <si>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</si>
  <si>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</si>
  <si>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</si>
  <si>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</si>
  <si>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</si>
  <si>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</si>
  <si>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2013</t>
  </si>
  <si>
    <t>Rozpočet 2014</t>
  </si>
  <si>
    <t>Rozpočet 2015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</si>
  <si>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</si>
  <si>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</si>
  <si>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</si>
  <si>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</si>
  <si>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</si>
  <si>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</si>
  <si>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</si>
  <si>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</si>
  <si>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</si>
  <si>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</si>
  <si>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2014</t>
  </si>
  <si>
    <t>Rozpočet rok 2015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</si>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</sst>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72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9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26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1</v>
      </c>
      <c r="D9" s="119" t="s">
        <v>27</v>
      </c>
      <c r="E9" s="119"/>
      <c r="F9" s="119"/>
      <c r="G9" s="30">
        <v>141794</v>
      </c>
      <c r="H9" s="31">
        <v>175337</v>
      </c>
      <c r="I9" s="31">
        <v>159864</v>
      </c>
      <c r="J9" s="32">
        <v>148744</v>
      </c>
      <c r="K9" s="33"/>
      <c r="L9" s="34">
        <v>162408</v>
      </c>
      <c r="M9" s="35">
        <v>81421</v>
      </c>
      <c r="N9" s="35">
        <v>31755</v>
      </c>
      <c r="O9" s="35">
        <v>46843</v>
      </c>
      <c r="P9" s="35">
        <v>7652</v>
      </c>
      <c r="Q9" s="35"/>
      <c r="R9" s="35">
        <f>SUM(M9:Q9)</f>
        <v>167671</v>
      </c>
      <c r="S9" s="35">
        <f>R9-L9</f>
        <v>5263</v>
      </c>
      <c r="T9" s="33"/>
      <c r="U9" s="35">
        <v>15701</v>
      </c>
      <c r="V9" s="35"/>
      <c r="W9" s="35"/>
      <c r="X9" s="35"/>
      <c r="Y9" s="35"/>
      <c r="Z9" s="35"/>
      <c r="AA9" s="35">
        <v>23260</v>
      </c>
      <c r="AB9" s="35"/>
      <c r="AC9" s="35"/>
      <c r="AD9" s="35"/>
      <c r="AE9" s="35">
        <f>SUM(V9:AD9)</f>
        <v>23260</v>
      </c>
      <c r="AF9" s="35">
        <f>AE9-U9</f>
        <v>7559</v>
      </c>
      <c r="AG9" s="36"/>
      <c r="AH9" s="37">
        <f>L9+U9</f>
        <v>178109</v>
      </c>
      <c r="AI9" s="38">
        <f>R9+AE9</f>
        <v>190931</v>
      </c>
      <c r="AJ9" s="38">
        <f>AI9-AH9</f>
        <v>12822</v>
      </c>
      <c r="AK9" s="39">
        <f>IF(AH9=0,"",AI9/AH9)</f>
        <v>1.071989624331168</v>
      </c>
      <c r="AL9" s="38">
        <v>162000</v>
      </c>
      <c r="AM9" s="40">
        <v>162000</v>
      </c>
    </row>
    <row r="10" spans="2:39" ht="12.75">
      <c r="B10" s="28">
        <v>2</v>
      </c>
      <c r="C10" s="41">
        <v>1</v>
      </c>
      <c r="D10" s="120" t="s">
        <v>28</v>
      </c>
      <c r="E10" s="120"/>
      <c r="F10" s="120"/>
      <c r="G10" s="42">
        <v>127396</v>
      </c>
      <c r="H10" s="43">
        <v>162363</v>
      </c>
      <c r="I10" s="43">
        <v>156407</v>
      </c>
      <c r="J10" s="44">
        <v>145632</v>
      </c>
      <c r="K10" s="33"/>
      <c r="L10" s="45">
        <v>159908</v>
      </c>
      <c r="M10" s="45">
        <v>81292</v>
      </c>
      <c r="N10" s="45">
        <v>31688</v>
      </c>
      <c r="O10" s="45">
        <v>45149</v>
      </c>
      <c r="P10" s="45">
        <v>1534</v>
      </c>
      <c r="Q10" s="45"/>
      <c r="R10" s="45">
        <f>SUM(M10:Q10)</f>
        <v>159663</v>
      </c>
      <c r="S10" s="45">
        <f>R10-L10</f>
        <v>-245</v>
      </c>
      <c r="T10" s="33"/>
      <c r="U10" s="45">
        <v>15701</v>
      </c>
      <c r="V10" s="45"/>
      <c r="W10" s="45"/>
      <c r="X10" s="45"/>
      <c r="Y10" s="45"/>
      <c r="Z10" s="45"/>
      <c r="AA10" s="45">
        <v>23260</v>
      </c>
      <c r="AB10" s="45"/>
      <c r="AC10" s="45"/>
      <c r="AD10" s="45"/>
      <c r="AE10" s="45">
        <f>SUM(V10:AD10)</f>
        <v>23260</v>
      </c>
      <c r="AF10" s="45">
        <f>AE10-U10</f>
        <v>7559</v>
      </c>
      <c r="AG10" s="36"/>
      <c r="AH10" s="46">
        <f>L10+U10</f>
        <v>175609</v>
      </c>
      <c r="AI10" s="47">
        <f>R10+AE10</f>
        <v>182923</v>
      </c>
      <c r="AJ10" s="47">
        <f>AI10-AH10</f>
        <v>7314</v>
      </c>
      <c r="AK10" s="48">
        <f>IF(AH10=0,"",AI10/AH10)</f>
        <v>1.0416493459902396</v>
      </c>
      <c r="AL10" s="47">
        <v>159500</v>
      </c>
      <c r="AM10" s="49">
        <v>159500</v>
      </c>
    </row>
    <row r="11" spans="2:39" ht="24" customHeight="1">
      <c r="B11" s="28">
        <v>3</v>
      </c>
      <c r="C11" s="41">
        <v>2</v>
      </c>
      <c r="D11" s="120" t="s">
        <v>29</v>
      </c>
      <c r="E11" s="120"/>
      <c r="F11" s="120"/>
      <c r="G11" s="42">
        <v>1546</v>
      </c>
      <c r="H11" s="43">
        <v>571</v>
      </c>
      <c r="I11" s="43">
        <v>1046</v>
      </c>
      <c r="J11" s="44">
        <v>1046</v>
      </c>
      <c r="K11" s="33"/>
      <c r="L11" s="45">
        <v>1285</v>
      </c>
      <c r="M11" s="45"/>
      <c r="N11" s="45"/>
      <c r="O11" s="45"/>
      <c r="P11" s="45">
        <v>6118</v>
      </c>
      <c r="Q11" s="45"/>
      <c r="R11" s="45">
        <f>SUM(M11:Q11)</f>
        <v>6118</v>
      </c>
      <c r="S11" s="45">
        <f>R11-L11</f>
        <v>4833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1285</v>
      </c>
      <c r="AI11" s="47">
        <f>R11+AE11</f>
        <v>6118</v>
      </c>
      <c r="AJ11" s="47">
        <f>AI11-AH11</f>
        <v>4833</v>
      </c>
      <c r="AK11" s="48">
        <f>IF(AH11=0,"",AI11/AH11)</f>
        <v>4.761089494163424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30</v>
      </c>
      <c r="E12" s="120"/>
      <c r="F12" s="120"/>
      <c r="G12" s="42">
        <v>424</v>
      </c>
      <c r="H12" s="43">
        <v>1504</v>
      </c>
      <c r="I12" s="43">
        <v>1500</v>
      </c>
      <c r="J12" s="44">
        <v>1157</v>
      </c>
      <c r="K12" s="33"/>
      <c r="L12" s="45">
        <v>1215</v>
      </c>
      <c r="M12" s="45"/>
      <c r="N12" s="45"/>
      <c r="O12" s="45">
        <v>1215</v>
      </c>
      <c r="P12" s="45"/>
      <c r="Q12" s="45"/>
      <c r="R12" s="45">
        <f>SUM(M12:Q12)</f>
        <v>1215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1215</v>
      </c>
      <c r="AI12" s="47">
        <f>R12+AE12</f>
        <v>1215</v>
      </c>
      <c r="AJ12" s="47">
        <f>AI12-AH12</f>
        <v>0</v>
      </c>
      <c r="AK12" s="48">
        <f>IF(AH12=0,"",AI12/AH12)</f>
        <v>1</v>
      </c>
      <c r="AL12" s="47">
        <v>1500</v>
      </c>
      <c r="AM12" s="49">
        <v>1500</v>
      </c>
    </row>
    <row r="13" spans="2:39" ht="12.75">
      <c r="B13" s="28">
        <v>5</v>
      </c>
      <c r="C13" s="41">
        <v>4</v>
      </c>
      <c r="D13" s="120" t="s">
        <v>31</v>
      </c>
      <c r="E13" s="120"/>
      <c r="F13" s="120"/>
      <c r="G13" s="42">
        <v>2207</v>
      </c>
      <c r="H13" s="43">
        <v>1972</v>
      </c>
      <c r="I13" s="43">
        <v>911</v>
      </c>
      <c r="J13" s="44">
        <v>909</v>
      </c>
      <c r="K13" s="33"/>
      <c r="L13" s="45"/>
      <c r="M13" s="45">
        <v>129</v>
      </c>
      <c r="N13" s="45">
        <v>67</v>
      </c>
      <c r="O13" s="45">
        <v>479</v>
      </c>
      <c r="P13" s="45"/>
      <c r="Q13" s="45"/>
      <c r="R13" s="45">
        <f>SUM(M13:Q13)</f>
        <v>675</v>
      </c>
      <c r="S13" s="45">
        <f>R13-L13</f>
        <v>675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>SUM(V13:AD13)</f>
        <v>0</v>
      </c>
      <c r="AF13" s="45">
        <f>AE13-U13</f>
        <v>0</v>
      </c>
      <c r="AG13" s="36"/>
      <c r="AH13" s="46">
        <f>L13+U13</f>
        <v>0</v>
      </c>
      <c r="AI13" s="47">
        <f>R13+AE13</f>
        <v>675</v>
      </c>
      <c r="AJ13" s="47">
        <f>AI13-AH13</f>
        <v>675</v>
      </c>
      <c r="AK13" s="48">
        <f>IF(AH13=0,"",AI13/AH13)</f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D9:F9"/>
    <mergeCell ref="D10:F10"/>
    <mergeCell ref="D11:F11"/>
    <mergeCell ref="D12:F12"/>
    <mergeCell ref="D13:F13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H22" sqref="H22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10" width="10.0039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77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10</v>
      </c>
      <c r="D9" s="119" t="s">
        <v>78</v>
      </c>
      <c r="E9" s="119"/>
      <c r="F9" s="119"/>
      <c r="G9" s="30">
        <v>20028</v>
      </c>
      <c r="H9" s="31">
        <v>23312</v>
      </c>
      <c r="I9" s="31">
        <v>21661</v>
      </c>
      <c r="J9" s="32">
        <v>15588</v>
      </c>
      <c r="K9" s="33"/>
      <c r="L9" s="34">
        <v>18643</v>
      </c>
      <c r="M9" s="35">
        <v>3419</v>
      </c>
      <c r="N9" s="35">
        <v>1177</v>
      </c>
      <c r="O9" s="35">
        <v>5882</v>
      </c>
      <c r="P9" s="35">
        <v>8192</v>
      </c>
      <c r="Q9" s="35"/>
      <c r="R9" s="35">
        <f aca="true" t="shared" si="0" ref="R9:R18">SUM(M9:Q9)</f>
        <v>18670</v>
      </c>
      <c r="S9" s="35">
        <f aca="true" t="shared" si="1" ref="S9:S18">R9-L9</f>
        <v>27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18643</v>
      </c>
      <c r="AI9" s="38">
        <f aca="true" t="shared" si="5" ref="AI9:AI18">R9+AE9</f>
        <v>18670</v>
      </c>
      <c r="AJ9" s="38">
        <f aca="true" t="shared" si="6" ref="AJ9:AJ18">AI9-AH9</f>
        <v>27</v>
      </c>
      <c r="AK9" s="39">
        <f aca="true" t="shared" si="7" ref="AK9:AK18">IF(AH9=0,"",AI9/AH9)</f>
        <v>1.0014482647642546</v>
      </c>
      <c r="AL9" s="38">
        <v>25000</v>
      </c>
      <c r="AM9" s="40">
        <v>25000</v>
      </c>
    </row>
    <row r="10" spans="2:39" ht="12.75">
      <c r="B10" s="28">
        <v>2</v>
      </c>
      <c r="C10" s="41">
        <v>1</v>
      </c>
      <c r="D10" s="120" t="s">
        <v>79</v>
      </c>
      <c r="E10" s="120"/>
      <c r="F10" s="120"/>
      <c r="G10" s="42">
        <v>12413</v>
      </c>
      <c r="H10" s="43">
        <v>14296</v>
      </c>
      <c r="I10" s="43">
        <v>16144</v>
      </c>
      <c r="J10" s="44">
        <v>12243</v>
      </c>
      <c r="K10" s="33"/>
      <c r="L10" s="45">
        <v>13021</v>
      </c>
      <c r="M10" s="45">
        <v>3419</v>
      </c>
      <c r="N10" s="45">
        <v>1177</v>
      </c>
      <c r="O10" s="45">
        <v>4119</v>
      </c>
      <c r="P10" s="45">
        <v>4430</v>
      </c>
      <c r="Q10" s="45"/>
      <c r="R10" s="45">
        <f t="shared" si="0"/>
        <v>13145</v>
      </c>
      <c r="S10" s="45">
        <f t="shared" si="1"/>
        <v>124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13021</v>
      </c>
      <c r="AI10" s="47">
        <f t="shared" si="5"/>
        <v>13145</v>
      </c>
      <c r="AJ10" s="47">
        <f t="shared" si="6"/>
        <v>124</v>
      </c>
      <c r="AK10" s="48">
        <f t="shared" si="7"/>
        <v>1.0095230781046003</v>
      </c>
      <c r="AL10" s="47">
        <v>19500</v>
      </c>
      <c r="AM10" s="49">
        <v>19500</v>
      </c>
    </row>
    <row r="11" spans="2:39" ht="12.75">
      <c r="B11" s="28">
        <v>3</v>
      </c>
      <c r="C11" s="41">
        <v>2</v>
      </c>
      <c r="D11" s="120" t="s">
        <v>80</v>
      </c>
      <c r="E11" s="120"/>
      <c r="F11" s="120"/>
      <c r="G11" s="42">
        <v>969</v>
      </c>
      <c r="H11" s="43">
        <v>1052</v>
      </c>
      <c r="I11" s="43">
        <v>1000</v>
      </c>
      <c r="J11" s="44">
        <v>925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81</v>
      </c>
      <c r="E12" s="120"/>
      <c r="F12" s="120"/>
      <c r="G12" s="42">
        <v>6426</v>
      </c>
      <c r="H12" s="43">
        <v>7788</v>
      </c>
      <c r="I12" s="43">
        <v>3155</v>
      </c>
      <c r="J12" s="44">
        <v>1058</v>
      </c>
      <c r="K12" s="33"/>
      <c r="L12" s="45">
        <v>3030</v>
      </c>
      <c r="M12" s="45"/>
      <c r="N12" s="45"/>
      <c r="O12" s="45">
        <v>763</v>
      </c>
      <c r="P12" s="45">
        <v>2170</v>
      </c>
      <c r="Q12" s="45"/>
      <c r="R12" s="45">
        <f t="shared" si="0"/>
        <v>2933</v>
      </c>
      <c r="S12" s="45">
        <f t="shared" si="1"/>
        <v>-97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3030</v>
      </c>
      <c r="AI12" s="47">
        <f t="shared" si="5"/>
        <v>2933</v>
      </c>
      <c r="AJ12" s="47">
        <f t="shared" si="6"/>
        <v>-97</v>
      </c>
      <c r="AK12" s="48">
        <f t="shared" si="7"/>
        <v>0.967986798679868</v>
      </c>
      <c r="AL12" s="47">
        <v>3500</v>
      </c>
      <c r="AM12" s="49">
        <v>3500</v>
      </c>
    </row>
    <row r="13" spans="2:39" ht="12.75">
      <c r="B13" s="28">
        <v>5</v>
      </c>
      <c r="C13" s="50">
        <v>1</v>
      </c>
      <c r="D13" s="121" t="s">
        <v>82</v>
      </c>
      <c r="E13" s="121"/>
      <c r="F13" s="121"/>
      <c r="G13" s="51">
        <v>170</v>
      </c>
      <c r="H13" s="52"/>
      <c r="I13" s="52">
        <v>170</v>
      </c>
      <c r="J13" s="53"/>
      <c r="K13" s="33"/>
      <c r="L13" s="54">
        <v>170</v>
      </c>
      <c r="M13" s="54"/>
      <c r="N13" s="54"/>
      <c r="O13" s="54"/>
      <c r="P13" s="54">
        <v>170</v>
      </c>
      <c r="Q13" s="54"/>
      <c r="R13" s="54">
        <f t="shared" si="0"/>
        <v>170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170</v>
      </c>
      <c r="AI13" s="56">
        <f t="shared" si="5"/>
        <v>170</v>
      </c>
      <c r="AJ13" s="56">
        <f t="shared" si="6"/>
        <v>0</v>
      </c>
      <c r="AK13" s="57">
        <f t="shared" si="7"/>
        <v>1</v>
      </c>
      <c r="AL13" s="56">
        <v>170</v>
      </c>
      <c r="AM13" s="58">
        <v>170</v>
      </c>
    </row>
    <row r="14" spans="2:39" ht="12.75">
      <c r="B14" s="28">
        <v>6</v>
      </c>
      <c r="C14" s="50">
        <v>2</v>
      </c>
      <c r="D14" s="121" t="s">
        <v>83</v>
      </c>
      <c r="E14" s="121"/>
      <c r="F14" s="121"/>
      <c r="G14" s="51"/>
      <c r="H14" s="52">
        <v>544</v>
      </c>
      <c r="I14" s="52">
        <v>2000</v>
      </c>
      <c r="J14" s="53">
        <v>200</v>
      </c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84</v>
      </c>
      <c r="E15" s="121"/>
      <c r="F15" s="121"/>
      <c r="G15" s="51">
        <v>6256</v>
      </c>
      <c r="H15" s="52">
        <v>7244</v>
      </c>
      <c r="I15" s="52">
        <v>985</v>
      </c>
      <c r="J15" s="53">
        <v>858</v>
      </c>
      <c r="K15" s="33"/>
      <c r="L15" s="54">
        <v>860</v>
      </c>
      <c r="M15" s="54"/>
      <c r="N15" s="54"/>
      <c r="O15" s="54">
        <v>763</v>
      </c>
      <c r="P15" s="54"/>
      <c r="Q15" s="54"/>
      <c r="R15" s="54">
        <f t="shared" si="0"/>
        <v>763</v>
      </c>
      <c r="S15" s="54">
        <f t="shared" si="1"/>
        <v>-97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860</v>
      </c>
      <c r="AI15" s="56">
        <f t="shared" si="5"/>
        <v>763</v>
      </c>
      <c r="AJ15" s="56">
        <f t="shared" si="6"/>
        <v>-97</v>
      </c>
      <c r="AK15" s="57">
        <f t="shared" si="7"/>
        <v>0.8872093023255814</v>
      </c>
      <c r="AL15" s="56">
        <v>1330</v>
      </c>
      <c r="AM15" s="58">
        <v>1330</v>
      </c>
    </row>
    <row r="16" spans="2:39" ht="12.75">
      <c r="B16" s="28">
        <v>8</v>
      </c>
      <c r="C16" s="41">
        <v>4</v>
      </c>
      <c r="D16" s="120" t="s">
        <v>85</v>
      </c>
      <c r="E16" s="120"/>
      <c r="F16" s="120"/>
      <c r="G16" s="42">
        <v>220</v>
      </c>
      <c r="H16" s="43">
        <v>176</v>
      </c>
      <c r="I16" s="43">
        <v>1362</v>
      </c>
      <c r="J16" s="44">
        <v>1362</v>
      </c>
      <c r="K16" s="33"/>
      <c r="L16" s="45">
        <v>1592</v>
      </c>
      <c r="M16" s="45"/>
      <c r="N16" s="45"/>
      <c r="O16" s="45"/>
      <c r="P16" s="45">
        <v>1592</v>
      </c>
      <c r="Q16" s="45"/>
      <c r="R16" s="45">
        <f t="shared" si="0"/>
        <v>1592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1592</v>
      </c>
      <c r="AI16" s="47">
        <f t="shared" si="5"/>
        <v>1592</v>
      </c>
      <c r="AJ16" s="47">
        <f t="shared" si="6"/>
        <v>0</v>
      </c>
      <c r="AK16" s="48">
        <f t="shared" si="7"/>
        <v>1</v>
      </c>
      <c r="AL16" s="47">
        <v>1000</v>
      </c>
      <c r="AM16" s="49">
        <v>1000</v>
      </c>
    </row>
    <row r="17" spans="2:39" ht="24" customHeight="1">
      <c r="B17" s="28">
        <v>9</v>
      </c>
      <c r="C17" s="50">
        <v>1</v>
      </c>
      <c r="D17" s="121" t="s">
        <v>86</v>
      </c>
      <c r="E17" s="121"/>
      <c r="F17" s="121"/>
      <c r="G17" s="51"/>
      <c r="H17" s="52"/>
      <c r="I17" s="52">
        <v>1250</v>
      </c>
      <c r="J17" s="53">
        <v>1250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1000</v>
      </c>
      <c r="AM17" s="58">
        <v>1000</v>
      </c>
    </row>
    <row r="18" spans="2:39" ht="12.75">
      <c r="B18" s="28">
        <v>10</v>
      </c>
      <c r="C18" s="50">
        <v>2</v>
      </c>
      <c r="D18" s="121" t="s">
        <v>87</v>
      </c>
      <c r="E18" s="121"/>
      <c r="F18" s="121"/>
      <c r="G18" s="51">
        <v>220</v>
      </c>
      <c r="H18" s="52">
        <v>176</v>
      </c>
      <c r="I18" s="52">
        <v>112</v>
      </c>
      <c r="J18" s="53">
        <v>112</v>
      </c>
      <c r="K18" s="33"/>
      <c r="L18" s="54">
        <v>92</v>
      </c>
      <c r="M18" s="54"/>
      <c r="N18" s="54"/>
      <c r="O18" s="54"/>
      <c r="P18" s="54">
        <v>92</v>
      </c>
      <c r="Q18" s="54"/>
      <c r="R18" s="54">
        <f t="shared" si="0"/>
        <v>92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92</v>
      </c>
      <c r="AI18" s="56">
        <f t="shared" si="5"/>
        <v>92</v>
      </c>
      <c r="AJ18" s="56">
        <f t="shared" si="6"/>
        <v>0</v>
      </c>
      <c r="AK18" s="57">
        <f t="shared" si="7"/>
        <v>1</v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88</v>
      </c>
      <c r="C2" s="123"/>
      <c r="D2" s="124" t="s">
        <v>89</v>
      </c>
      <c r="E2" s="124"/>
      <c r="F2" s="124"/>
      <c r="G2" s="124"/>
      <c r="H2" s="124" t="s">
        <v>90</v>
      </c>
      <c r="I2" s="124"/>
      <c r="J2" s="124"/>
      <c r="K2" s="124"/>
      <c r="L2" s="124" t="s">
        <v>91</v>
      </c>
      <c r="M2" s="2"/>
    </row>
    <row r="3" spans="1:13" ht="36">
      <c r="A3" s="2"/>
      <c r="B3" s="122"/>
      <c r="C3" s="123"/>
      <c r="D3" s="60" t="s">
        <v>92</v>
      </c>
      <c r="E3" s="61" t="s">
        <v>93</v>
      </c>
      <c r="F3" s="61" t="s">
        <v>94</v>
      </c>
      <c r="G3" s="125" t="s">
        <v>95</v>
      </c>
      <c r="H3" s="60" t="s">
        <v>92</v>
      </c>
      <c r="I3" s="61" t="s">
        <v>93</v>
      </c>
      <c r="J3" s="61" t="s">
        <v>94</v>
      </c>
      <c r="K3" s="124" t="s">
        <v>95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96</v>
      </c>
      <c r="G4" s="125"/>
      <c r="H4" s="60" t="s">
        <v>2</v>
      </c>
      <c r="I4" s="61" t="s">
        <v>3</v>
      </c>
      <c r="J4" s="61" t="s">
        <v>96</v>
      </c>
      <c r="K4" s="124"/>
      <c r="L4" s="124"/>
      <c r="M4" s="2"/>
    </row>
    <row r="5" spans="1:13" ht="12.75">
      <c r="A5" s="2"/>
      <c r="B5" s="63" t="s">
        <v>97</v>
      </c>
      <c r="C5" s="64" t="s">
        <v>98</v>
      </c>
      <c r="D5" s="65">
        <v>936986</v>
      </c>
      <c r="E5" s="66">
        <v>90000</v>
      </c>
      <c r="F5" s="66"/>
      <c r="G5" s="66">
        <f aca="true" t="shared" si="0" ref="G5:G16">SUM(D5:F5)</f>
        <v>1026986</v>
      </c>
      <c r="H5" s="66">
        <v>1024792</v>
      </c>
      <c r="I5" s="66"/>
      <c r="J5" s="66"/>
      <c r="K5" s="66">
        <f aca="true" t="shared" si="1" ref="K5:K16">SUM(H5:J5)</f>
        <v>1024792</v>
      </c>
      <c r="L5" s="67">
        <f aca="true" t="shared" si="2" ref="L5:L17">IF(G5&lt;&gt;0,K5/G5*100,"")</f>
        <v>99.78636515006046</v>
      </c>
      <c r="M5" s="2"/>
    </row>
    <row r="6" spans="1:13" ht="12.75">
      <c r="A6" s="2"/>
      <c r="B6" s="68">
        <f aca="true" t="shared" si="3" ref="B6:B17">B5+1</f>
        <v>2</v>
      </c>
      <c r="C6" s="69" t="s">
        <v>99</v>
      </c>
      <c r="D6" s="70">
        <f>SUM(D7:D16)</f>
        <v>820181</v>
      </c>
      <c r="E6" s="70">
        <f>SUM(E7:E16)</f>
        <v>190747</v>
      </c>
      <c r="F6" s="70">
        <f>SUM(F7:F16)</f>
        <v>0</v>
      </c>
      <c r="G6" s="70">
        <f t="shared" si="0"/>
        <v>1010928</v>
      </c>
      <c r="H6" s="70">
        <f>SUM(H7:H16)</f>
        <v>875083</v>
      </c>
      <c r="I6" s="70">
        <f>SUM(I7:I16)</f>
        <v>120168</v>
      </c>
      <c r="J6" s="70">
        <f>SUM(J7:J16)</f>
        <v>0</v>
      </c>
      <c r="K6" s="71">
        <f t="shared" si="1"/>
        <v>995251</v>
      </c>
      <c r="L6" s="72">
        <f t="shared" si="2"/>
        <v>98.4492466327968</v>
      </c>
      <c r="M6" s="2"/>
    </row>
    <row r="7" spans="1:13" ht="12.75">
      <c r="A7" s="2"/>
      <c r="B7" s="73">
        <f t="shared" si="3"/>
        <v>3</v>
      </c>
      <c r="C7" s="74" t="s">
        <v>100</v>
      </c>
      <c r="D7" s="75">
        <v>159864</v>
      </c>
      <c r="E7" s="75"/>
      <c r="F7" s="75"/>
      <c r="G7" s="76">
        <f t="shared" si="0"/>
        <v>159864</v>
      </c>
      <c r="H7" s="77">
        <v>167671</v>
      </c>
      <c r="I7" s="77">
        <v>23260</v>
      </c>
      <c r="J7" s="78"/>
      <c r="K7" s="76">
        <f t="shared" si="1"/>
        <v>190931</v>
      </c>
      <c r="L7" s="72">
        <f t="shared" si="2"/>
        <v>119.43339338437673</v>
      </c>
      <c r="M7" s="2"/>
    </row>
    <row r="8" spans="1:13" ht="12.75">
      <c r="A8" s="2"/>
      <c r="B8" s="73">
        <f t="shared" si="3"/>
        <v>4</v>
      </c>
      <c r="C8" s="74" t="s">
        <v>101</v>
      </c>
      <c r="D8" s="75">
        <v>14058</v>
      </c>
      <c r="E8" s="75">
        <v>600</v>
      </c>
      <c r="F8" s="75"/>
      <c r="G8" s="76">
        <f t="shared" si="0"/>
        <v>14658</v>
      </c>
      <c r="H8" s="77">
        <v>10755</v>
      </c>
      <c r="I8" s="77">
        <v>32054</v>
      </c>
      <c r="J8" s="78"/>
      <c r="K8" s="76">
        <f t="shared" si="1"/>
        <v>42809</v>
      </c>
      <c r="L8" s="72">
        <f t="shared" si="2"/>
        <v>292.0521217082822</v>
      </c>
      <c r="M8" s="2"/>
    </row>
    <row r="9" spans="1:13" ht="12.75">
      <c r="A9" s="2"/>
      <c r="B9" s="73">
        <f t="shared" si="3"/>
        <v>5</v>
      </c>
      <c r="C9" s="74" t="s">
        <v>102</v>
      </c>
      <c r="D9" s="75">
        <v>40712</v>
      </c>
      <c r="E9" s="75">
        <v>1950</v>
      </c>
      <c r="F9" s="75"/>
      <c r="G9" s="76">
        <f t="shared" si="0"/>
        <v>42662</v>
      </c>
      <c r="H9" s="77">
        <v>39030</v>
      </c>
      <c r="I9" s="77">
        <v>6085</v>
      </c>
      <c r="J9" s="78"/>
      <c r="K9" s="76">
        <f t="shared" si="1"/>
        <v>45115</v>
      </c>
      <c r="L9" s="72">
        <f t="shared" si="2"/>
        <v>105.74984763958557</v>
      </c>
      <c r="M9" s="2"/>
    </row>
    <row r="10" spans="1:13" ht="12.75">
      <c r="A10" s="2"/>
      <c r="B10" s="73">
        <f t="shared" si="3"/>
        <v>6</v>
      </c>
      <c r="C10" s="74" t="s">
        <v>103</v>
      </c>
      <c r="D10" s="75">
        <v>21127</v>
      </c>
      <c r="E10" s="75">
        <v>42773</v>
      </c>
      <c r="F10" s="75"/>
      <c r="G10" s="76">
        <f t="shared" si="0"/>
        <v>63900</v>
      </c>
      <c r="H10" s="77">
        <v>18943</v>
      </c>
      <c r="I10" s="77">
        <v>54243</v>
      </c>
      <c r="J10" s="78"/>
      <c r="K10" s="76">
        <f t="shared" si="1"/>
        <v>73186</v>
      </c>
      <c r="L10" s="72">
        <f t="shared" si="2"/>
        <v>114.53208137715181</v>
      </c>
      <c r="M10" s="2"/>
    </row>
    <row r="11" spans="1:13" ht="12.75">
      <c r="A11" s="2"/>
      <c r="B11" s="73">
        <f t="shared" si="3"/>
        <v>7</v>
      </c>
      <c r="C11" s="74" t="s">
        <v>104</v>
      </c>
      <c r="D11" s="75">
        <v>504160</v>
      </c>
      <c r="E11" s="75">
        <v>103754</v>
      </c>
      <c r="F11" s="75"/>
      <c r="G11" s="76">
        <f t="shared" si="0"/>
        <v>607914</v>
      </c>
      <c r="H11" s="77">
        <v>543552</v>
      </c>
      <c r="I11" s="77"/>
      <c r="J11" s="78"/>
      <c r="K11" s="76">
        <f t="shared" si="1"/>
        <v>543552</v>
      </c>
      <c r="L11" s="72">
        <f t="shared" si="2"/>
        <v>89.41264718364769</v>
      </c>
      <c r="M11" s="2"/>
    </row>
    <row r="12" spans="1:13" ht="12.75">
      <c r="A12" s="2"/>
      <c r="B12" s="73">
        <f t="shared" si="3"/>
        <v>8</v>
      </c>
      <c r="C12" s="74" t="s">
        <v>105</v>
      </c>
      <c r="D12" s="75">
        <v>13416</v>
      </c>
      <c r="E12" s="75">
        <v>480</v>
      </c>
      <c r="F12" s="75"/>
      <c r="G12" s="76">
        <f t="shared" si="0"/>
        <v>13896</v>
      </c>
      <c r="H12" s="77">
        <v>28860</v>
      </c>
      <c r="I12" s="77"/>
      <c r="J12" s="78"/>
      <c r="K12" s="76">
        <f t="shared" si="1"/>
        <v>28860</v>
      </c>
      <c r="L12" s="72">
        <f t="shared" si="2"/>
        <v>207.68566493955097</v>
      </c>
      <c r="M12" s="2"/>
    </row>
    <row r="13" spans="1:13" ht="12.75">
      <c r="A13" s="2"/>
      <c r="B13" s="73">
        <f t="shared" si="3"/>
        <v>9</v>
      </c>
      <c r="C13" s="74" t="s">
        <v>106</v>
      </c>
      <c r="D13" s="75">
        <v>10203</v>
      </c>
      <c r="E13" s="75">
        <v>20062</v>
      </c>
      <c r="F13" s="75"/>
      <c r="G13" s="76">
        <f t="shared" si="0"/>
        <v>30265</v>
      </c>
      <c r="H13" s="77">
        <v>11267</v>
      </c>
      <c r="I13" s="77"/>
      <c r="J13" s="78"/>
      <c r="K13" s="76">
        <f t="shared" si="1"/>
        <v>11267</v>
      </c>
      <c r="L13" s="72">
        <f t="shared" si="2"/>
        <v>37.227820915248635</v>
      </c>
      <c r="M13" s="2"/>
    </row>
    <row r="14" spans="1:13" ht="12.75">
      <c r="A14" s="2"/>
      <c r="B14" s="73">
        <f t="shared" si="3"/>
        <v>10</v>
      </c>
      <c r="C14" s="74" t="s">
        <v>107</v>
      </c>
      <c r="D14" s="75">
        <v>23526</v>
      </c>
      <c r="E14" s="75">
        <v>21128</v>
      </c>
      <c r="F14" s="75"/>
      <c r="G14" s="76">
        <f t="shared" si="0"/>
        <v>44654</v>
      </c>
      <c r="H14" s="77">
        <v>28711</v>
      </c>
      <c r="I14" s="77">
        <v>4526</v>
      </c>
      <c r="J14" s="78"/>
      <c r="K14" s="76">
        <f t="shared" si="1"/>
        <v>33237</v>
      </c>
      <c r="L14" s="72">
        <f t="shared" si="2"/>
        <v>74.4323016974963</v>
      </c>
      <c r="M14" s="2"/>
    </row>
    <row r="15" spans="1:13" ht="12.75">
      <c r="A15" s="2"/>
      <c r="B15" s="73">
        <f t="shared" si="3"/>
        <v>11</v>
      </c>
      <c r="C15" s="74" t="s">
        <v>108</v>
      </c>
      <c r="D15" s="75">
        <v>11454</v>
      </c>
      <c r="E15" s="75"/>
      <c r="F15" s="75"/>
      <c r="G15" s="76">
        <f t="shared" si="0"/>
        <v>11454</v>
      </c>
      <c r="H15" s="77">
        <v>7624</v>
      </c>
      <c r="I15" s="77"/>
      <c r="J15" s="78"/>
      <c r="K15" s="76">
        <f t="shared" si="1"/>
        <v>7624</v>
      </c>
      <c r="L15" s="72">
        <f t="shared" si="2"/>
        <v>66.56189977300507</v>
      </c>
      <c r="M15" s="2"/>
    </row>
    <row r="16" spans="1:13" ht="12.75">
      <c r="A16" s="2"/>
      <c r="B16" s="73">
        <f t="shared" si="3"/>
        <v>12</v>
      </c>
      <c r="C16" s="74" t="s">
        <v>109</v>
      </c>
      <c r="D16" s="75">
        <v>21661</v>
      </c>
      <c r="E16" s="75"/>
      <c r="F16" s="75"/>
      <c r="G16" s="76">
        <f t="shared" si="0"/>
        <v>21661</v>
      </c>
      <c r="H16" s="77">
        <v>18670</v>
      </c>
      <c r="I16" s="77"/>
      <c r="J16" s="78"/>
      <c r="K16" s="76">
        <f t="shared" si="1"/>
        <v>18670</v>
      </c>
      <c r="L16" s="72">
        <f t="shared" si="2"/>
        <v>86.1917732329994</v>
      </c>
      <c r="M16" s="2"/>
    </row>
    <row r="17" spans="1:13" ht="12.75">
      <c r="A17" s="2"/>
      <c r="B17" s="79">
        <f t="shared" si="3"/>
        <v>13</v>
      </c>
      <c r="C17" s="80" t="s">
        <v>110</v>
      </c>
      <c r="D17" s="81">
        <f aca="true" t="shared" si="4" ref="D17:K17">D5-D6</f>
        <v>116805</v>
      </c>
      <c r="E17" s="82">
        <f t="shared" si="4"/>
        <v>-100747</v>
      </c>
      <c r="F17" s="82">
        <f t="shared" si="4"/>
        <v>0</v>
      </c>
      <c r="G17" s="82">
        <f t="shared" si="4"/>
        <v>16058</v>
      </c>
      <c r="H17" s="82">
        <f t="shared" si="4"/>
        <v>149709</v>
      </c>
      <c r="I17" s="82">
        <f t="shared" si="4"/>
        <v>-120168</v>
      </c>
      <c r="J17" s="82">
        <f t="shared" si="4"/>
        <v>0</v>
      </c>
      <c r="K17" s="82">
        <f t="shared" si="4"/>
        <v>29541</v>
      </c>
      <c r="L17" s="83">
        <f t="shared" si="2"/>
        <v>183.96437912566944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</v>
      </c>
      <c r="D7" s="134" t="s">
        <v>114</v>
      </c>
      <c r="E7" s="134"/>
      <c r="F7" s="135"/>
      <c r="G7" s="91">
        <v>167671</v>
      </c>
      <c r="H7" s="92">
        <v>23260</v>
      </c>
      <c r="I7" s="91">
        <v>162000</v>
      </c>
      <c r="J7" s="92"/>
      <c r="K7" s="91">
        <v>162000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28</v>
      </c>
      <c r="E8" s="136"/>
      <c r="F8" s="137"/>
      <c r="G8" s="94">
        <v>159663</v>
      </c>
      <c r="H8" s="69">
        <v>23260</v>
      </c>
      <c r="I8" s="94">
        <v>159500</v>
      </c>
      <c r="J8" s="69"/>
      <c r="K8" s="94">
        <v>159500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29</v>
      </c>
      <c r="E9" s="136"/>
      <c r="F9" s="137"/>
      <c r="G9" s="94">
        <v>6118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30</v>
      </c>
      <c r="E10" s="136"/>
      <c r="F10" s="137"/>
      <c r="G10" s="94">
        <v>1215</v>
      </c>
      <c r="H10" s="69"/>
      <c r="I10" s="94">
        <v>1500</v>
      </c>
      <c r="J10" s="69"/>
      <c r="K10" s="94">
        <v>1500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31</v>
      </c>
      <c r="E11" s="136"/>
      <c r="F11" s="137"/>
      <c r="G11" s="94">
        <v>675</v>
      </c>
      <c r="H11" s="69"/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2</v>
      </c>
      <c r="D7" s="134" t="s">
        <v>115</v>
      </c>
      <c r="E7" s="134"/>
      <c r="F7" s="135"/>
      <c r="G7" s="91">
        <v>10755</v>
      </c>
      <c r="H7" s="92">
        <v>32054</v>
      </c>
      <c r="I7" s="91">
        <v>15200</v>
      </c>
      <c r="J7" s="92"/>
      <c r="K7" s="91">
        <v>15200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34</v>
      </c>
      <c r="E8" s="136"/>
      <c r="F8" s="137"/>
      <c r="G8" s="94">
        <v>5560</v>
      </c>
      <c r="H8" s="69"/>
      <c r="I8" s="94">
        <v>6735</v>
      </c>
      <c r="J8" s="69"/>
      <c r="K8" s="94">
        <v>6735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35</v>
      </c>
      <c r="E9" s="136"/>
      <c r="F9" s="137"/>
      <c r="G9" s="94">
        <v>3094</v>
      </c>
      <c r="H9" s="69">
        <v>32054</v>
      </c>
      <c r="I9" s="94">
        <v>5300</v>
      </c>
      <c r="J9" s="69"/>
      <c r="K9" s="94">
        <v>5300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36</v>
      </c>
      <c r="E10" s="136"/>
      <c r="F10" s="137"/>
      <c r="G10" s="94">
        <v>2101</v>
      </c>
      <c r="H10" s="69"/>
      <c r="I10" s="94">
        <v>3165</v>
      </c>
      <c r="J10" s="69"/>
      <c r="K10" s="94">
        <v>3165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37</v>
      </c>
      <c r="E11" s="138"/>
      <c r="F11" s="139"/>
      <c r="G11" s="97">
        <v>1415</v>
      </c>
      <c r="H11" s="98"/>
      <c r="I11" s="97">
        <v>2665</v>
      </c>
      <c r="J11" s="98"/>
      <c r="K11" s="97">
        <v>2665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38</v>
      </c>
      <c r="E12" s="138"/>
      <c r="F12" s="139"/>
      <c r="G12" s="97">
        <v>686</v>
      </c>
      <c r="H12" s="98"/>
      <c r="I12" s="97">
        <v>500</v>
      </c>
      <c r="J12" s="98"/>
      <c r="K12" s="97">
        <v>500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3</v>
      </c>
      <c r="D7" s="134" t="s">
        <v>116</v>
      </c>
      <c r="E7" s="134"/>
      <c r="F7" s="135"/>
      <c r="G7" s="91">
        <v>39030</v>
      </c>
      <c r="H7" s="92">
        <v>6085</v>
      </c>
      <c r="I7" s="91">
        <v>42000</v>
      </c>
      <c r="J7" s="92"/>
      <c r="K7" s="91">
        <v>42000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41</v>
      </c>
      <c r="E8" s="136"/>
      <c r="F8" s="137"/>
      <c r="G8" s="94">
        <v>38670</v>
      </c>
      <c r="H8" s="69"/>
      <c r="I8" s="94">
        <v>41000</v>
      </c>
      <c r="J8" s="69"/>
      <c r="K8" s="94">
        <v>41000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42</v>
      </c>
      <c r="E9" s="136"/>
      <c r="F9" s="137"/>
      <c r="G9" s="94">
        <v>360</v>
      </c>
      <c r="H9" s="69">
        <v>990</v>
      </c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43</v>
      </c>
      <c r="E10" s="136"/>
      <c r="F10" s="137"/>
      <c r="G10" s="94"/>
      <c r="H10" s="69">
        <v>5095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4</v>
      </c>
      <c r="D7" s="134" t="s">
        <v>117</v>
      </c>
      <c r="E7" s="134"/>
      <c r="F7" s="135"/>
      <c r="G7" s="91">
        <v>18943</v>
      </c>
      <c r="H7" s="92">
        <v>54243</v>
      </c>
      <c r="I7" s="91">
        <v>23700</v>
      </c>
      <c r="J7" s="92">
        <v>100000</v>
      </c>
      <c r="K7" s="91">
        <v>23700</v>
      </c>
      <c r="L7" s="93">
        <v>100000</v>
      </c>
      <c r="M7" s="2"/>
    </row>
    <row r="8" spans="1:13" ht="12.75">
      <c r="A8" s="2"/>
      <c r="B8" s="89">
        <v>2</v>
      </c>
      <c r="C8" s="88">
        <v>1</v>
      </c>
      <c r="D8" s="136" t="s">
        <v>46</v>
      </c>
      <c r="E8" s="136"/>
      <c r="F8" s="137"/>
      <c r="G8" s="94">
        <v>18737</v>
      </c>
      <c r="H8" s="69">
        <v>11508</v>
      </c>
      <c r="I8" s="94">
        <v>23700</v>
      </c>
      <c r="J8" s="69"/>
      <c r="K8" s="94">
        <v>23700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47</v>
      </c>
      <c r="E9" s="136"/>
      <c r="F9" s="137"/>
      <c r="G9" s="94">
        <v>206</v>
      </c>
      <c r="H9" s="69">
        <v>42735</v>
      </c>
      <c r="I9" s="94"/>
      <c r="J9" s="69">
        <v>100000</v>
      </c>
      <c r="K9" s="94"/>
      <c r="L9" s="95">
        <v>100000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5</v>
      </c>
      <c r="D7" s="134" t="s">
        <v>118</v>
      </c>
      <c r="E7" s="134"/>
      <c r="F7" s="135"/>
      <c r="G7" s="91">
        <v>543552</v>
      </c>
      <c r="H7" s="92"/>
      <c r="I7" s="91">
        <v>480000</v>
      </c>
      <c r="J7" s="92"/>
      <c r="K7" s="91">
        <v>480000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50</v>
      </c>
      <c r="E8" s="136"/>
      <c r="F8" s="137"/>
      <c r="G8" s="94">
        <v>101452</v>
      </c>
      <c r="H8" s="69"/>
      <c r="I8" s="94">
        <v>90089</v>
      </c>
      <c r="J8" s="69"/>
      <c r="K8" s="94">
        <v>90089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51</v>
      </c>
      <c r="E9" s="136"/>
      <c r="F9" s="137"/>
      <c r="G9" s="94">
        <v>391900</v>
      </c>
      <c r="H9" s="69"/>
      <c r="I9" s="94">
        <v>349062</v>
      </c>
      <c r="J9" s="69"/>
      <c r="K9" s="94">
        <v>349062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52</v>
      </c>
      <c r="E10" s="138"/>
      <c r="F10" s="139"/>
      <c r="G10" s="97">
        <v>25202</v>
      </c>
      <c r="H10" s="98"/>
      <c r="I10" s="97">
        <v>400</v>
      </c>
      <c r="J10" s="98"/>
      <c r="K10" s="97">
        <v>400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53</v>
      </c>
      <c r="E11" s="138"/>
      <c r="F11" s="139"/>
      <c r="G11" s="97">
        <v>366698</v>
      </c>
      <c r="H11" s="98"/>
      <c r="I11" s="97">
        <v>348662</v>
      </c>
      <c r="J11" s="98"/>
      <c r="K11" s="97">
        <v>348662</v>
      </c>
      <c r="L11" s="99"/>
      <c r="M11" s="2"/>
    </row>
    <row r="12" spans="1:13" ht="12.75">
      <c r="A12" s="2"/>
      <c r="B12" s="89">
        <v>6</v>
      </c>
      <c r="C12" s="88">
        <v>3</v>
      </c>
      <c r="D12" s="136" t="s">
        <v>54</v>
      </c>
      <c r="E12" s="136"/>
      <c r="F12" s="137"/>
      <c r="G12" s="94">
        <v>41644</v>
      </c>
      <c r="H12" s="69"/>
      <c r="I12" s="94">
        <v>40849</v>
      </c>
      <c r="J12" s="69"/>
      <c r="K12" s="94">
        <v>40849</v>
      </c>
      <c r="L12" s="95"/>
      <c r="M12" s="2"/>
    </row>
    <row r="13" spans="1:13" ht="12.75">
      <c r="A13" s="2"/>
      <c r="B13" s="89">
        <v>7</v>
      </c>
      <c r="C13" s="88">
        <v>4</v>
      </c>
      <c r="D13" s="136" t="s">
        <v>55</v>
      </c>
      <c r="E13" s="136"/>
      <c r="F13" s="137"/>
      <c r="G13" s="94">
        <v>8556</v>
      </c>
      <c r="H13" s="69"/>
      <c r="I13" s="94"/>
      <c r="J13" s="69"/>
      <c r="K13" s="94"/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56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6</v>
      </c>
      <c r="D7" s="134" t="s">
        <v>119</v>
      </c>
      <c r="E7" s="134"/>
      <c r="F7" s="135"/>
      <c r="G7" s="91">
        <v>28860</v>
      </c>
      <c r="H7" s="92"/>
      <c r="I7" s="91">
        <v>32600</v>
      </c>
      <c r="J7" s="92"/>
      <c r="K7" s="91">
        <v>32600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58</v>
      </c>
      <c r="E8" s="136"/>
      <c r="F8" s="137"/>
      <c r="G8" s="94">
        <v>11649</v>
      </c>
      <c r="H8" s="69"/>
      <c r="I8" s="94">
        <v>10100</v>
      </c>
      <c r="J8" s="69"/>
      <c r="K8" s="94">
        <v>10100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59</v>
      </c>
      <c r="E9" s="136"/>
      <c r="F9" s="137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60</v>
      </c>
      <c r="E10" s="136"/>
      <c r="F10" s="137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61</v>
      </c>
      <c r="E11" s="136"/>
      <c r="F11" s="137"/>
      <c r="G11" s="94">
        <v>16</v>
      </c>
      <c r="H11" s="69"/>
      <c r="I11" s="94">
        <v>1000</v>
      </c>
      <c r="J11" s="69"/>
      <c r="K11" s="94">
        <v>1000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62</v>
      </c>
      <c r="E12" s="136"/>
      <c r="F12" s="137"/>
      <c r="G12" s="94">
        <v>15695</v>
      </c>
      <c r="H12" s="69"/>
      <c r="I12" s="94">
        <v>20000</v>
      </c>
      <c r="J12" s="69"/>
      <c r="K12" s="94">
        <v>20000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7</v>
      </c>
      <c r="D7" s="134" t="s">
        <v>120</v>
      </c>
      <c r="E7" s="134"/>
      <c r="F7" s="135"/>
      <c r="G7" s="91">
        <v>11267</v>
      </c>
      <c r="H7" s="92"/>
      <c r="I7" s="91">
        <v>10700</v>
      </c>
      <c r="J7" s="92"/>
      <c r="K7" s="91">
        <v>10700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65</v>
      </c>
      <c r="E8" s="136"/>
      <c r="F8" s="137"/>
      <c r="G8" s="94">
        <v>8660</v>
      </c>
      <c r="H8" s="69"/>
      <c r="I8" s="94">
        <v>8700</v>
      </c>
      <c r="J8" s="69"/>
      <c r="K8" s="94">
        <v>8700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66</v>
      </c>
      <c r="E9" s="136"/>
      <c r="F9" s="137"/>
      <c r="G9" s="94">
        <v>2607</v>
      </c>
      <c r="H9" s="69"/>
      <c r="I9" s="94">
        <v>2000</v>
      </c>
      <c r="J9" s="69"/>
      <c r="K9" s="94">
        <v>2000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8</v>
      </c>
      <c r="D7" s="134" t="s">
        <v>121</v>
      </c>
      <c r="E7" s="134"/>
      <c r="F7" s="135"/>
      <c r="G7" s="91">
        <v>28711</v>
      </c>
      <c r="H7" s="92">
        <v>4526</v>
      </c>
      <c r="I7" s="91">
        <v>15000</v>
      </c>
      <c r="J7" s="92">
        <v>20000</v>
      </c>
      <c r="K7" s="91">
        <v>15000</v>
      </c>
      <c r="L7" s="93">
        <v>20000</v>
      </c>
      <c r="M7" s="2"/>
    </row>
    <row r="8" spans="1:13" ht="12.75">
      <c r="A8" s="2"/>
      <c r="B8" s="89">
        <v>2</v>
      </c>
      <c r="C8" s="88">
        <v>1</v>
      </c>
      <c r="D8" s="136" t="s">
        <v>69</v>
      </c>
      <c r="E8" s="136"/>
      <c r="F8" s="137"/>
      <c r="G8" s="94">
        <v>26061</v>
      </c>
      <c r="H8" s="69"/>
      <c r="I8" s="94">
        <v>12700</v>
      </c>
      <c r="J8" s="69"/>
      <c r="K8" s="94">
        <v>12700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70</v>
      </c>
      <c r="E9" s="136"/>
      <c r="F9" s="137"/>
      <c r="G9" s="94">
        <v>2650</v>
      </c>
      <c r="H9" s="69"/>
      <c r="I9" s="94">
        <v>2300</v>
      </c>
      <c r="J9" s="69"/>
      <c r="K9" s="94">
        <v>2300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71</v>
      </c>
      <c r="E10" s="136"/>
      <c r="F10" s="137"/>
      <c r="G10" s="94"/>
      <c r="H10" s="69">
        <v>4526</v>
      </c>
      <c r="I10" s="94"/>
      <c r="J10" s="69">
        <v>20000</v>
      </c>
      <c r="K10" s="94"/>
      <c r="L10" s="95">
        <v>20000</v>
      </c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9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32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2</v>
      </c>
      <c r="D9" s="119" t="s">
        <v>33</v>
      </c>
      <c r="E9" s="119"/>
      <c r="F9" s="119"/>
      <c r="G9" s="30">
        <v>11414</v>
      </c>
      <c r="H9" s="31">
        <v>12862</v>
      </c>
      <c r="I9" s="31">
        <v>14658</v>
      </c>
      <c r="J9" s="32">
        <v>12042</v>
      </c>
      <c r="K9" s="33"/>
      <c r="L9" s="34">
        <v>13539</v>
      </c>
      <c r="M9" s="35">
        <v>3596</v>
      </c>
      <c r="N9" s="35">
        <v>1606</v>
      </c>
      <c r="O9" s="35">
        <v>5553</v>
      </c>
      <c r="P9" s="35"/>
      <c r="Q9" s="35"/>
      <c r="R9" s="35">
        <f aca="true" t="shared" si="0" ref="R9:R14">SUM(M9:Q9)</f>
        <v>10755</v>
      </c>
      <c r="S9" s="35">
        <f aca="true" t="shared" si="1" ref="S9:S14">R9-L9</f>
        <v>-2784</v>
      </c>
      <c r="T9" s="33"/>
      <c r="U9" s="35">
        <v>32054</v>
      </c>
      <c r="V9" s="35"/>
      <c r="W9" s="35"/>
      <c r="X9" s="35"/>
      <c r="Y9" s="35"/>
      <c r="Z9" s="35"/>
      <c r="AA9" s="35">
        <v>32054</v>
      </c>
      <c r="AB9" s="35"/>
      <c r="AC9" s="35"/>
      <c r="AD9" s="35"/>
      <c r="AE9" s="35">
        <f aca="true" t="shared" si="2" ref="AE9:AE14">SUM(V9:AD9)</f>
        <v>32054</v>
      </c>
      <c r="AF9" s="35">
        <f aca="true" t="shared" si="3" ref="AF9:AF14">AE9-U9</f>
        <v>0</v>
      </c>
      <c r="AG9" s="36"/>
      <c r="AH9" s="37">
        <f aca="true" t="shared" si="4" ref="AH9:AH14">L9+U9</f>
        <v>45593</v>
      </c>
      <c r="AI9" s="38">
        <f aca="true" t="shared" si="5" ref="AI9:AI14">R9+AE9</f>
        <v>42809</v>
      </c>
      <c r="AJ9" s="38">
        <f aca="true" t="shared" si="6" ref="AJ9:AJ14">AI9-AH9</f>
        <v>-2784</v>
      </c>
      <c r="AK9" s="39">
        <f aca="true" t="shared" si="7" ref="AK9:AK14">IF(AH9=0,"",AI9/AH9)</f>
        <v>0.9389379948676332</v>
      </c>
      <c r="AL9" s="38">
        <v>15200</v>
      </c>
      <c r="AM9" s="40">
        <v>15200</v>
      </c>
    </row>
    <row r="10" spans="2:39" ht="24.75" customHeight="1">
      <c r="B10" s="28">
        <v>2</v>
      </c>
      <c r="C10" s="41">
        <v>1</v>
      </c>
      <c r="D10" s="120" t="s">
        <v>34</v>
      </c>
      <c r="E10" s="120"/>
      <c r="F10" s="120"/>
      <c r="G10" s="42">
        <v>5259</v>
      </c>
      <c r="H10" s="43">
        <v>5886</v>
      </c>
      <c r="I10" s="43">
        <v>6327</v>
      </c>
      <c r="J10" s="44">
        <v>6320</v>
      </c>
      <c r="K10" s="33"/>
      <c r="L10" s="45">
        <v>5493</v>
      </c>
      <c r="M10" s="45">
        <v>3596</v>
      </c>
      <c r="N10" s="45">
        <v>1262</v>
      </c>
      <c r="O10" s="45">
        <v>702</v>
      </c>
      <c r="P10" s="45"/>
      <c r="Q10" s="45"/>
      <c r="R10" s="45">
        <f t="shared" si="0"/>
        <v>5560</v>
      </c>
      <c r="S10" s="45">
        <f t="shared" si="1"/>
        <v>67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5493</v>
      </c>
      <c r="AI10" s="47">
        <f t="shared" si="5"/>
        <v>5560</v>
      </c>
      <c r="AJ10" s="47">
        <f t="shared" si="6"/>
        <v>67</v>
      </c>
      <c r="AK10" s="48">
        <f t="shared" si="7"/>
        <v>1.0121973420717276</v>
      </c>
      <c r="AL10" s="47">
        <v>6735</v>
      </c>
      <c r="AM10" s="49">
        <v>6735</v>
      </c>
    </row>
    <row r="11" spans="2:39" ht="12.75">
      <c r="B11" s="28">
        <v>3</v>
      </c>
      <c r="C11" s="41">
        <v>2</v>
      </c>
      <c r="D11" s="120" t="s">
        <v>35</v>
      </c>
      <c r="E11" s="120"/>
      <c r="F11" s="120"/>
      <c r="G11" s="42">
        <v>3459</v>
      </c>
      <c r="H11" s="43">
        <v>3780</v>
      </c>
      <c r="I11" s="43">
        <v>5126</v>
      </c>
      <c r="J11" s="44">
        <v>2892</v>
      </c>
      <c r="K11" s="33"/>
      <c r="L11" s="45">
        <v>4517</v>
      </c>
      <c r="M11" s="45"/>
      <c r="N11" s="45">
        <v>115</v>
      </c>
      <c r="O11" s="45">
        <v>2979</v>
      </c>
      <c r="P11" s="45"/>
      <c r="Q11" s="45"/>
      <c r="R11" s="45">
        <f t="shared" si="0"/>
        <v>3094</v>
      </c>
      <c r="S11" s="45">
        <f t="shared" si="1"/>
        <v>-1423</v>
      </c>
      <c r="T11" s="33"/>
      <c r="U11" s="45">
        <v>32054</v>
      </c>
      <c r="V11" s="45"/>
      <c r="W11" s="45"/>
      <c r="X11" s="45"/>
      <c r="Y11" s="45"/>
      <c r="Z11" s="45"/>
      <c r="AA11" s="45">
        <v>32054</v>
      </c>
      <c r="AB11" s="45"/>
      <c r="AC11" s="45"/>
      <c r="AD11" s="45"/>
      <c r="AE11" s="45">
        <f t="shared" si="2"/>
        <v>32054</v>
      </c>
      <c r="AF11" s="45">
        <f t="shared" si="3"/>
        <v>0</v>
      </c>
      <c r="AG11" s="36"/>
      <c r="AH11" s="46">
        <f t="shared" si="4"/>
        <v>36571</v>
      </c>
      <c r="AI11" s="47">
        <f t="shared" si="5"/>
        <v>35148</v>
      </c>
      <c r="AJ11" s="47">
        <f t="shared" si="6"/>
        <v>-1423</v>
      </c>
      <c r="AK11" s="48">
        <f t="shared" si="7"/>
        <v>0.9610893877662628</v>
      </c>
      <c r="AL11" s="47">
        <v>5300</v>
      </c>
      <c r="AM11" s="49">
        <v>5300</v>
      </c>
    </row>
    <row r="12" spans="2:39" ht="12.75">
      <c r="B12" s="28">
        <v>4</v>
      </c>
      <c r="C12" s="41">
        <v>3</v>
      </c>
      <c r="D12" s="120" t="s">
        <v>36</v>
      </c>
      <c r="E12" s="120"/>
      <c r="F12" s="120"/>
      <c r="G12" s="42">
        <v>2696</v>
      </c>
      <c r="H12" s="43">
        <v>3196</v>
      </c>
      <c r="I12" s="43">
        <v>3205</v>
      </c>
      <c r="J12" s="44">
        <v>2830</v>
      </c>
      <c r="K12" s="33"/>
      <c r="L12" s="45">
        <v>3529</v>
      </c>
      <c r="M12" s="45"/>
      <c r="N12" s="45">
        <v>229</v>
      </c>
      <c r="O12" s="45">
        <v>1872</v>
      </c>
      <c r="P12" s="45"/>
      <c r="Q12" s="45"/>
      <c r="R12" s="45">
        <f t="shared" si="0"/>
        <v>2101</v>
      </c>
      <c r="S12" s="45">
        <f t="shared" si="1"/>
        <v>-1428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3529</v>
      </c>
      <c r="AI12" s="47">
        <f t="shared" si="5"/>
        <v>2101</v>
      </c>
      <c r="AJ12" s="47">
        <f t="shared" si="6"/>
        <v>-1428</v>
      </c>
      <c r="AK12" s="48">
        <f t="shared" si="7"/>
        <v>0.5953527911589686</v>
      </c>
      <c r="AL12" s="47">
        <v>3165</v>
      </c>
      <c r="AM12" s="49">
        <v>3165</v>
      </c>
    </row>
    <row r="13" spans="2:39" ht="12.75">
      <c r="B13" s="28">
        <v>5</v>
      </c>
      <c r="C13" s="50">
        <v>1</v>
      </c>
      <c r="D13" s="121" t="s">
        <v>37</v>
      </c>
      <c r="E13" s="121"/>
      <c r="F13" s="121"/>
      <c r="G13" s="51">
        <v>2396</v>
      </c>
      <c r="H13" s="52">
        <v>2696</v>
      </c>
      <c r="I13" s="52">
        <v>2665</v>
      </c>
      <c r="J13" s="53">
        <v>2290</v>
      </c>
      <c r="K13" s="33"/>
      <c r="L13" s="54">
        <v>2766</v>
      </c>
      <c r="M13" s="54"/>
      <c r="N13" s="54">
        <v>66</v>
      </c>
      <c r="O13" s="54">
        <v>1349</v>
      </c>
      <c r="P13" s="54"/>
      <c r="Q13" s="54"/>
      <c r="R13" s="54">
        <f t="shared" si="0"/>
        <v>1415</v>
      </c>
      <c r="S13" s="54">
        <f t="shared" si="1"/>
        <v>-1351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2766</v>
      </c>
      <c r="AI13" s="56">
        <f t="shared" si="5"/>
        <v>1415</v>
      </c>
      <c r="AJ13" s="56">
        <f t="shared" si="6"/>
        <v>-1351</v>
      </c>
      <c r="AK13" s="57">
        <f t="shared" si="7"/>
        <v>0.5115690527838034</v>
      </c>
      <c r="AL13" s="56">
        <v>2665</v>
      </c>
      <c r="AM13" s="58">
        <v>2665</v>
      </c>
    </row>
    <row r="14" spans="2:39" ht="12.75">
      <c r="B14" s="28">
        <v>6</v>
      </c>
      <c r="C14" s="50">
        <v>2</v>
      </c>
      <c r="D14" s="121" t="s">
        <v>38</v>
      </c>
      <c r="E14" s="121"/>
      <c r="F14" s="121"/>
      <c r="G14" s="51">
        <v>300</v>
      </c>
      <c r="H14" s="52">
        <v>500</v>
      </c>
      <c r="I14" s="52">
        <v>540</v>
      </c>
      <c r="J14" s="53">
        <v>540</v>
      </c>
      <c r="K14" s="33"/>
      <c r="L14" s="54">
        <v>763</v>
      </c>
      <c r="M14" s="54"/>
      <c r="N14" s="54">
        <v>163</v>
      </c>
      <c r="O14" s="54">
        <v>523</v>
      </c>
      <c r="P14" s="54"/>
      <c r="Q14" s="54"/>
      <c r="R14" s="54">
        <f t="shared" si="0"/>
        <v>686</v>
      </c>
      <c r="S14" s="54">
        <f t="shared" si="1"/>
        <v>-77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686</v>
      </c>
      <c r="AJ14" s="56">
        <f t="shared" si="6"/>
        <v>-77</v>
      </c>
      <c r="AK14" s="57">
        <f t="shared" si="7"/>
        <v>0.8990825688073395</v>
      </c>
      <c r="AL14" s="56">
        <v>500</v>
      </c>
      <c r="AM14" s="58">
        <v>500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9</v>
      </c>
      <c r="D7" s="134" t="s">
        <v>122</v>
      </c>
      <c r="E7" s="134"/>
      <c r="F7" s="135"/>
      <c r="G7" s="91">
        <v>7624</v>
      </c>
      <c r="H7" s="92"/>
      <c r="I7" s="91">
        <v>8000</v>
      </c>
      <c r="J7" s="92"/>
      <c r="K7" s="91">
        <v>8000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74</v>
      </c>
      <c r="E8" s="136"/>
      <c r="F8" s="137"/>
      <c r="G8" s="94">
        <v>6856</v>
      </c>
      <c r="H8" s="69"/>
      <c r="I8" s="94">
        <v>7800</v>
      </c>
      <c r="J8" s="69"/>
      <c r="K8" s="94">
        <v>7800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75</v>
      </c>
      <c r="E9" s="136"/>
      <c r="F9" s="137"/>
      <c r="G9" s="94">
        <v>660</v>
      </c>
      <c r="H9" s="69"/>
      <c r="I9" s="94">
        <v>200</v>
      </c>
      <c r="J9" s="69"/>
      <c r="K9" s="94">
        <v>200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76</v>
      </c>
      <c r="E10" s="136"/>
      <c r="F10" s="137"/>
      <c r="G10" s="94">
        <v>108</v>
      </c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10</v>
      </c>
      <c r="D7" s="134" t="s">
        <v>123</v>
      </c>
      <c r="E7" s="134"/>
      <c r="F7" s="135"/>
      <c r="G7" s="91">
        <v>18670</v>
      </c>
      <c r="H7" s="92"/>
      <c r="I7" s="91">
        <v>25000</v>
      </c>
      <c r="J7" s="92"/>
      <c r="K7" s="91">
        <v>25000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79</v>
      </c>
      <c r="E8" s="136"/>
      <c r="F8" s="137"/>
      <c r="G8" s="94">
        <v>13145</v>
      </c>
      <c r="H8" s="69"/>
      <c r="I8" s="94">
        <v>19500</v>
      </c>
      <c r="J8" s="69"/>
      <c r="K8" s="94">
        <v>19500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80</v>
      </c>
      <c r="E9" s="136"/>
      <c r="F9" s="137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81</v>
      </c>
      <c r="E10" s="136"/>
      <c r="F10" s="137"/>
      <c r="G10" s="94">
        <v>2933</v>
      </c>
      <c r="H10" s="69"/>
      <c r="I10" s="94">
        <v>3500</v>
      </c>
      <c r="J10" s="69"/>
      <c r="K10" s="94">
        <v>3500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82</v>
      </c>
      <c r="E11" s="138"/>
      <c r="F11" s="139"/>
      <c r="G11" s="97">
        <v>170</v>
      </c>
      <c r="H11" s="98"/>
      <c r="I11" s="97">
        <v>170</v>
      </c>
      <c r="J11" s="98"/>
      <c r="K11" s="97">
        <v>170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83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84</v>
      </c>
      <c r="E13" s="138"/>
      <c r="F13" s="139"/>
      <c r="G13" s="97">
        <v>763</v>
      </c>
      <c r="H13" s="98"/>
      <c r="I13" s="97">
        <v>1330</v>
      </c>
      <c r="J13" s="98"/>
      <c r="K13" s="97">
        <v>1330</v>
      </c>
      <c r="L13" s="99"/>
      <c r="M13" s="2"/>
    </row>
    <row r="14" spans="1:13" ht="12.75">
      <c r="A14" s="2"/>
      <c r="B14" s="89">
        <v>8</v>
      </c>
      <c r="C14" s="88">
        <v>4</v>
      </c>
      <c r="D14" s="136" t="s">
        <v>85</v>
      </c>
      <c r="E14" s="136"/>
      <c r="F14" s="137"/>
      <c r="G14" s="94">
        <v>1592</v>
      </c>
      <c r="H14" s="69"/>
      <c r="I14" s="94">
        <v>1000</v>
      </c>
      <c r="J14" s="69"/>
      <c r="K14" s="94">
        <v>1000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86</v>
      </c>
      <c r="E15" s="138"/>
      <c r="F15" s="139"/>
      <c r="G15" s="97">
        <v>1500</v>
      </c>
      <c r="H15" s="98"/>
      <c r="I15" s="97">
        <v>1000</v>
      </c>
      <c r="J15" s="98"/>
      <c r="K15" s="97">
        <v>1000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87</v>
      </c>
      <c r="E16" s="138"/>
      <c r="F16" s="139"/>
      <c r="G16" s="97">
        <v>92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127</v>
      </c>
      <c r="B1" s="2"/>
      <c r="C1" s="2"/>
      <c r="D1" s="2"/>
      <c r="E1" s="2"/>
      <c r="F1" s="2"/>
      <c r="G1" s="2"/>
    </row>
    <row r="2" spans="1:8" ht="12.75">
      <c r="A2" s="2"/>
      <c r="B2" s="140" t="s">
        <v>88</v>
      </c>
      <c r="C2" s="141"/>
      <c r="D2" s="142" t="s">
        <v>89</v>
      </c>
      <c r="E2" s="142" t="s">
        <v>90</v>
      </c>
      <c r="F2" s="142" t="s">
        <v>124</v>
      </c>
      <c r="G2" s="142" t="s">
        <v>125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97</v>
      </c>
      <c r="C4" s="64" t="s">
        <v>98</v>
      </c>
      <c r="D4" s="100">
        <v>1026986</v>
      </c>
      <c r="E4" s="66">
        <v>1024792</v>
      </c>
      <c r="F4" s="66">
        <v>934200</v>
      </c>
      <c r="G4" s="101">
        <v>934200</v>
      </c>
      <c r="H4" s="2"/>
    </row>
    <row r="5" spans="1:8" ht="12.75">
      <c r="A5" s="2"/>
      <c r="B5" s="68" t="s">
        <v>126</v>
      </c>
      <c r="C5" s="69" t="s">
        <v>99</v>
      </c>
      <c r="D5" s="102">
        <f>SUM(D6:D15)</f>
        <v>1010928</v>
      </c>
      <c r="E5" s="103">
        <f>SUM(E6:E15)</f>
        <v>995251</v>
      </c>
      <c r="F5" s="103">
        <f>SUM(F6:F15)</f>
        <v>934200</v>
      </c>
      <c r="G5" s="104">
        <f>SUM(G6:G15)</f>
        <v>934200</v>
      </c>
      <c r="H5" s="2"/>
    </row>
    <row r="6" spans="1:8" ht="12.75">
      <c r="A6" s="2"/>
      <c r="B6" s="73">
        <f aca="true" t="shared" si="0" ref="B6:B16">B5+1</f>
        <v>3</v>
      </c>
      <c r="C6" s="105" t="s">
        <v>100</v>
      </c>
      <c r="D6" s="75">
        <v>159864</v>
      </c>
      <c r="E6" s="75">
        <v>190931</v>
      </c>
      <c r="F6" s="76">
        <v>162000</v>
      </c>
      <c r="G6" s="106">
        <v>162000</v>
      </c>
      <c r="H6" s="2"/>
    </row>
    <row r="7" spans="1:8" ht="12.75">
      <c r="A7" s="2"/>
      <c r="B7" s="73">
        <f t="shared" si="0"/>
        <v>4</v>
      </c>
      <c r="C7" s="105" t="s">
        <v>101</v>
      </c>
      <c r="D7" s="75">
        <v>14658</v>
      </c>
      <c r="E7" s="75">
        <v>42809</v>
      </c>
      <c r="F7" s="76">
        <v>15200</v>
      </c>
      <c r="G7" s="106">
        <v>15200</v>
      </c>
      <c r="H7" s="2"/>
    </row>
    <row r="8" spans="1:8" ht="12.75">
      <c r="A8" s="2"/>
      <c r="B8" s="73">
        <f t="shared" si="0"/>
        <v>5</v>
      </c>
      <c r="C8" s="105" t="s">
        <v>102</v>
      </c>
      <c r="D8" s="75">
        <v>42662</v>
      </c>
      <c r="E8" s="75">
        <v>45115</v>
      </c>
      <c r="F8" s="76">
        <v>42000</v>
      </c>
      <c r="G8" s="106">
        <v>42000</v>
      </c>
      <c r="H8" s="2"/>
    </row>
    <row r="9" spans="1:8" ht="12.75">
      <c r="A9" s="2"/>
      <c r="B9" s="73">
        <f t="shared" si="0"/>
        <v>6</v>
      </c>
      <c r="C9" s="105" t="s">
        <v>103</v>
      </c>
      <c r="D9" s="75">
        <v>63900</v>
      </c>
      <c r="E9" s="75">
        <v>73186</v>
      </c>
      <c r="F9" s="76">
        <v>123700</v>
      </c>
      <c r="G9" s="106">
        <v>123700</v>
      </c>
      <c r="H9" s="2"/>
    </row>
    <row r="10" spans="1:8" ht="12.75">
      <c r="A10" s="2"/>
      <c r="B10" s="73">
        <f t="shared" si="0"/>
        <v>7</v>
      </c>
      <c r="C10" s="105" t="s">
        <v>104</v>
      </c>
      <c r="D10" s="75">
        <v>607914</v>
      </c>
      <c r="E10" s="75">
        <v>543552</v>
      </c>
      <c r="F10" s="76">
        <v>480000</v>
      </c>
      <c r="G10" s="106">
        <v>480000</v>
      </c>
      <c r="H10" s="2"/>
    </row>
    <row r="11" spans="1:8" ht="12.75">
      <c r="A11" s="2"/>
      <c r="B11" s="73">
        <f t="shared" si="0"/>
        <v>8</v>
      </c>
      <c r="C11" s="105" t="s">
        <v>105</v>
      </c>
      <c r="D11" s="75">
        <v>13896</v>
      </c>
      <c r="E11" s="75">
        <v>28860</v>
      </c>
      <c r="F11" s="76">
        <v>32600</v>
      </c>
      <c r="G11" s="106">
        <v>32600</v>
      </c>
      <c r="H11" s="2"/>
    </row>
    <row r="12" spans="1:8" ht="12.75">
      <c r="A12" s="2"/>
      <c r="B12" s="73">
        <f t="shared" si="0"/>
        <v>9</v>
      </c>
      <c r="C12" s="105" t="s">
        <v>106</v>
      </c>
      <c r="D12" s="75">
        <v>30265</v>
      </c>
      <c r="E12" s="75">
        <v>11267</v>
      </c>
      <c r="F12" s="76">
        <v>10700</v>
      </c>
      <c r="G12" s="106">
        <v>10700</v>
      </c>
      <c r="H12" s="2"/>
    </row>
    <row r="13" spans="1:8" ht="12.75">
      <c r="A13" s="2"/>
      <c r="B13" s="73">
        <f t="shared" si="0"/>
        <v>10</v>
      </c>
      <c r="C13" s="105" t="s">
        <v>107</v>
      </c>
      <c r="D13" s="75">
        <v>44654</v>
      </c>
      <c r="E13" s="75">
        <v>33237</v>
      </c>
      <c r="F13" s="76">
        <v>35000</v>
      </c>
      <c r="G13" s="106">
        <v>35000</v>
      </c>
      <c r="H13" s="2"/>
    </row>
    <row r="14" spans="1:8" ht="12.75">
      <c r="A14" s="2"/>
      <c r="B14" s="73">
        <f t="shared" si="0"/>
        <v>11</v>
      </c>
      <c r="C14" s="105" t="s">
        <v>108</v>
      </c>
      <c r="D14" s="75">
        <v>11454</v>
      </c>
      <c r="E14" s="75">
        <v>7624</v>
      </c>
      <c r="F14" s="76">
        <v>8000</v>
      </c>
      <c r="G14" s="106">
        <v>8000</v>
      </c>
      <c r="H14" s="2"/>
    </row>
    <row r="15" spans="1:8" ht="12.75">
      <c r="A15" s="2"/>
      <c r="B15" s="73">
        <f t="shared" si="0"/>
        <v>12</v>
      </c>
      <c r="C15" s="105" t="s">
        <v>109</v>
      </c>
      <c r="D15" s="75">
        <v>21661</v>
      </c>
      <c r="E15" s="75">
        <v>18670</v>
      </c>
      <c r="F15" s="76">
        <v>25000</v>
      </c>
      <c r="G15" s="106">
        <v>25000</v>
      </c>
      <c r="H15" s="2"/>
    </row>
    <row r="16" spans="1:8" ht="12.75">
      <c r="A16" s="2"/>
      <c r="B16" s="79">
        <f t="shared" si="0"/>
        <v>13</v>
      </c>
      <c r="C16" s="107" t="s">
        <v>110</v>
      </c>
      <c r="D16" s="81">
        <f>D4-D5</f>
        <v>16058</v>
      </c>
      <c r="E16" s="82">
        <f>E4-E5</f>
        <v>29541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F21" sqref="F2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9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39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3</v>
      </c>
      <c r="D9" s="119" t="s">
        <v>40</v>
      </c>
      <c r="E9" s="119"/>
      <c r="F9" s="119"/>
      <c r="G9" s="30">
        <v>73089</v>
      </c>
      <c r="H9" s="31">
        <v>52208</v>
      </c>
      <c r="I9" s="31">
        <v>42662</v>
      </c>
      <c r="J9" s="32">
        <v>41271</v>
      </c>
      <c r="K9" s="33"/>
      <c r="L9" s="34">
        <v>41900</v>
      </c>
      <c r="M9" s="35"/>
      <c r="N9" s="35"/>
      <c r="O9" s="35">
        <v>37180</v>
      </c>
      <c r="P9" s="35">
        <v>1850</v>
      </c>
      <c r="Q9" s="35"/>
      <c r="R9" s="35">
        <f>SUM(M9:Q9)</f>
        <v>39030</v>
      </c>
      <c r="S9" s="35">
        <f>R9-L9</f>
        <v>-2870</v>
      </c>
      <c r="T9" s="33"/>
      <c r="U9" s="35">
        <v>10000</v>
      </c>
      <c r="V9" s="35"/>
      <c r="W9" s="35"/>
      <c r="X9" s="35"/>
      <c r="Y9" s="35"/>
      <c r="Z9" s="35">
        <v>1401</v>
      </c>
      <c r="AA9" s="35">
        <v>4684</v>
      </c>
      <c r="AB9" s="35"/>
      <c r="AC9" s="35"/>
      <c r="AD9" s="35"/>
      <c r="AE9" s="35">
        <f>SUM(V9:AD9)</f>
        <v>6085</v>
      </c>
      <c r="AF9" s="35">
        <f>AE9-U9</f>
        <v>-3915</v>
      </c>
      <c r="AG9" s="36"/>
      <c r="AH9" s="37">
        <f>L9+U9</f>
        <v>51900</v>
      </c>
      <c r="AI9" s="38">
        <f>R9+AE9</f>
        <v>45115</v>
      </c>
      <c r="AJ9" s="38">
        <f>AI9-AH9</f>
        <v>-6785</v>
      </c>
      <c r="AK9" s="39">
        <f>IF(AH9=0,"",AI9/AH9)</f>
        <v>0.8692678227360309</v>
      </c>
      <c r="AL9" s="38">
        <v>42000</v>
      </c>
      <c r="AM9" s="40">
        <v>42000</v>
      </c>
    </row>
    <row r="10" spans="2:39" ht="12.75">
      <c r="B10" s="28">
        <v>2</v>
      </c>
      <c r="C10" s="41">
        <v>1</v>
      </c>
      <c r="D10" s="120" t="s">
        <v>41</v>
      </c>
      <c r="E10" s="120"/>
      <c r="F10" s="120"/>
      <c r="G10" s="42">
        <v>37876</v>
      </c>
      <c r="H10" s="43">
        <v>36943</v>
      </c>
      <c r="I10" s="43">
        <v>40712</v>
      </c>
      <c r="J10" s="44">
        <v>39321</v>
      </c>
      <c r="K10" s="33"/>
      <c r="L10" s="45">
        <v>40900</v>
      </c>
      <c r="M10" s="45"/>
      <c r="N10" s="45"/>
      <c r="O10" s="45">
        <v>36820</v>
      </c>
      <c r="P10" s="45">
        <v>1850</v>
      </c>
      <c r="Q10" s="45"/>
      <c r="R10" s="45">
        <f>SUM(M10:Q10)</f>
        <v>38670</v>
      </c>
      <c r="S10" s="45">
        <f>R10-L10</f>
        <v>-2230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40900</v>
      </c>
      <c r="AI10" s="47">
        <f>R10+AE10</f>
        <v>38670</v>
      </c>
      <c r="AJ10" s="47">
        <f>AI10-AH10</f>
        <v>-2230</v>
      </c>
      <c r="AK10" s="48">
        <f>IF(AH10=0,"",AI10/AH10)</f>
        <v>0.9454767726161369</v>
      </c>
      <c r="AL10" s="47">
        <v>41000</v>
      </c>
      <c r="AM10" s="49">
        <v>41000</v>
      </c>
    </row>
    <row r="11" spans="2:39" ht="12.75">
      <c r="B11" s="28">
        <v>3</v>
      </c>
      <c r="C11" s="41">
        <v>2</v>
      </c>
      <c r="D11" s="120" t="s">
        <v>42</v>
      </c>
      <c r="E11" s="120"/>
      <c r="F11" s="120"/>
      <c r="G11" s="42"/>
      <c r="H11" s="43">
        <v>349</v>
      </c>
      <c r="I11" s="43"/>
      <c r="J11" s="44"/>
      <c r="K11" s="33"/>
      <c r="L11" s="45">
        <v>1000</v>
      </c>
      <c r="M11" s="45"/>
      <c r="N11" s="45"/>
      <c r="O11" s="45">
        <v>360</v>
      </c>
      <c r="P11" s="45"/>
      <c r="Q11" s="45"/>
      <c r="R11" s="45">
        <f>SUM(M11:Q11)</f>
        <v>360</v>
      </c>
      <c r="S11" s="45">
        <f>R11-L11</f>
        <v>-640</v>
      </c>
      <c r="T11" s="33"/>
      <c r="U11" s="45">
        <v>10000</v>
      </c>
      <c r="V11" s="45"/>
      <c r="W11" s="45"/>
      <c r="X11" s="45"/>
      <c r="Y11" s="45"/>
      <c r="Z11" s="45">
        <v>990</v>
      </c>
      <c r="AA11" s="45"/>
      <c r="AB11" s="45"/>
      <c r="AC11" s="45"/>
      <c r="AD11" s="45"/>
      <c r="AE11" s="45">
        <f>SUM(V11:AD11)</f>
        <v>990</v>
      </c>
      <c r="AF11" s="45">
        <f>AE11-U11</f>
        <v>-9010</v>
      </c>
      <c r="AG11" s="36"/>
      <c r="AH11" s="46">
        <f>L11+U11</f>
        <v>11000</v>
      </c>
      <c r="AI11" s="47">
        <f>R11+AE11</f>
        <v>1350</v>
      </c>
      <c r="AJ11" s="47">
        <f>AI11-AH11</f>
        <v>-9650</v>
      </c>
      <c r="AK11" s="48">
        <f>IF(AH11=0,"",AI11/AH11)</f>
        <v>0.12272727272727273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43</v>
      </c>
      <c r="E12" s="120"/>
      <c r="F12" s="120"/>
      <c r="G12" s="42"/>
      <c r="H12" s="43">
        <v>14916</v>
      </c>
      <c r="I12" s="43">
        <v>1950</v>
      </c>
      <c r="J12" s="44">
        <v>1950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>
        <v>411</v>
      </c>
      <c r="AA12" s="45">
        <v>4684</v>
      </c>
      <c r="AB12" s="45"/>
      <c r="AC12" s="45"/>
      <c r="AD12" s="45"/>
      <c r="AE12" s="45">
        <f>SUM(V12:AD12)</f>
        <v>5095</v>
      </c>
      <c r="AF12" s="45">
        <f>AE12-U12</f>
        <v>5095</v>
      </c>
      <c r="AG12" s="36"/>
      <c r="AH12" s="46">
        <f>L12+U12</f>
        <v>0</v>
      </c>
      <c r="AI12" s="47">
        <f>R12+AE12</f>
        <v>5095</v>
      </c>
      <c r="AJ12" s="47">
        <f>AI12-AH12</f>
        <v>5095</v>
      </c>
      <c r="AK12" s="48">
        <f>IF(AH12=0,"",AI12/AH12)</f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9.851562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4" width="0" style="0" hidden="1" customWidth="1"/>
    <col min="25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44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4</v>
      </c>
      <c r="D9" s="119" t="s">
        <v>45</v>
      </c>
      <c r="E9" s="119"/>
      <c r="F9" s="119"/>
      <c r="G9" s="30">
        <v>37931</v>
      </c>
      <c r="H9" s="31">
        <v>165107</v>
      </c>
      <c r="I9" s="31">
        <v>63900</v>
      </c>
      <c r="J9" s="32">
        <v>63899</v>
      </c>
      <c r="K9" s="33"/>
      <c r="L9" s="34">
        <v>21892</v>
      </c>
      <c r="M9" s="35">
        <v>81</v>
      </c>
      <c r="N9" s="35">
        <v>29</v>
      </c>
      <c r="O9" s="35">
        <v>18833</v>
      </c>
      <c r="P9" s="35"/>
      <c r="Q9" s="35"/>
      <c r="R9" s="35">
        <f>SUM(M9:Q9)</f>
        <v>18943</v>
      </c>
      <c r="S9" s="35">
        <f>R9-L9</f>
        <v>-2949</v>
      </c>
      <c r="T9" s="33"/>
      <c r="U9" s="35">
        <v>65467</v>
      </c>
      <c r="V9" s="35"/>
      <c r="W9" s="35"/>
      <c r="X9" s="35"/>
      <c r="Y9" s="35">
        <v>11508</v>
      </c>
      <c r="Z9" s="35">
        <v>2908</v>
      </c>
      <c r="AA9" s="35">
        <v>39827</v>
      </c>
      <c r="AB9" s="35"/>
      <c r="AC9" s="35"/>
      <c r="AD9" s="35"/>
      <c r="AE9" s="35">
        <f>SUM(V9:AD9)</f>
        <v>54243</v>
      </c>
      <c r="AF9" s="35">
        <f>AE9-U9</f>
        <v>-11224</v>
      </c>
      <c r="AG9" s="36"/>
      <c r="AH9" s="37">
        <f>L9+U9</f>
        <v>87359</v>
      </c>
      <c r="AI9" s="38">
        <f>R9+AE9</f>
        <v>73186</v>
      </c>
      <c r="AJ9" s="38">
        <f>AI9-AH9</f>
        <v>-14173</v>
      </c>
      <c r="AK9" s="39">
        <f>IF(AH9=0,"",AI9/AH9)</f>
        <v>0.8377614212616903</v>
      </c>
      <c r="AL9" s="38">
        <v>123700</v>
      </c>
      <c r="AM9" s="40">
        <v>123700</v>
      </c>
    </row>
    <row r="10" spans="2:39" ht="12.75">
      <c r="B10" s="28">
        <v>2</v>
      </c>
      <c r="C10" s="41">
        <v>1</v>
      </c>
      <c r="D10" s="120" t="s">
        <v>46</v>
      </c>
      <c r="E10" s="120"/>
      <c r="F10" s="120"/>
      <c r="G10" s="42">
        <v>11029</v>
      </c>
      <c r="H10" s="43">
        <v>16310</v>
      </c>
      <c r="I10" s="43">
        <v>22035</v>
      </c>
      <c r="J10" s="44">
        <v>22034</v>
      </c>
      <c r="K10" s="33"/>
      <c r="L10" s="45">
        <v>21892</v>
      </c>
      <c r="M10" s="45">
        <v>81</v>
      </c>
      <c r="N10" s="45">
        <v>29</v>
      </c>
      <c r="O10" s="45">
        <v>18627</v>
      </c>
      <c r="P10" s="45"/>
      <c r="Q10" s="45"/>
      <c r="R10" s="45">
        <f>SUM(M10:Q10)</f>
        <v>18737</v>
      </c>
      <c r="S10" s="45">
        <f>R10-L10</f>
        <v>-3155</v>
      </c>
      <c r="T10" s="33"/>
      <c r="U10" s="45"/>
      <c r="V10" s="45"/>
      <c r="W10" s="45"/>
      <c r="X10" s="45"/>
      <c r="Y10" s="45">
        <v>11508</v>
      </c>
      <c r="Z10" s="45"/>
      <c r="AA10" s="45"/>
      <c r="AB10" s="45"/>
      <c r="AC10" s="45"/>
      <c r="AD10" s="45"/>
      <c r="AE10" s="45">
        <f>SUM(V10:AD10)</f>
        <v>11508</v>
      </c>
      <c r="AF10" s="45">
        <f>AE10-U10</f>
        <v>11508</v>
      </c>
      <c r="AG10" s="36"/>
      <c r="AH10" s="46">
        <f>L10+U10</f>
        <v>21892</v>
      </c>
      <c r="AI10" s="47">
        <f>R10+AE10</f>
        <v>30245</v>
      </c>
      <c r="AJ10" s="47">
        <f>AI10-AH10</f>
        <v>8353</v>
      </c>
      <c r="AK10" s="48">
        <f>IF(AH10=0,"",AI10/AH10)</f>
        <v>1.3815549059016992</v>
      </c>
      <c r="AL10" s="47">
        <v>23700</v>
      </c>
      <c r="AM10" s="49">
        <v>23700</v>
      </c>
    </row>
    <row r="11" spans="2:39" ht="12.75">
      <c r="B11" s="28">
        <v>3</v>
      </c>
      <c r="C11" s="41">
        <v>2</v>
      </c>
      <c r="D11" s="120" t="s">
        <v>47</v>
      </c>
      <c r="E11" s="120"/>
      <c r="F11" s="120"/>
      <c r="G11" s="42">
        <v>26902</v>
      </c>
      <c r="H11" s="43">
        <v>148797</v>
      </c>
      <c r="I11" s="43">
        <v>41865</v>
      </c>
      <c r="J11" s="44">
        <v>41865</v>
      </c>
      <c r="K11" s="33"/>
      <c r="L11" s="45"/>
      <c r="M11" s="45"/>
      <c r="N11" s="45"/>
      <c r="O11" s="45">
        <v>206</v>
      </c>
      <c r="P11" s="45"/>
      <c r="Q11" s="45"/>
      <c r="R11" s="45">
        <f>SUM(M11:Q11)</f>
        <v>206</v>
      </c>
      <c r="S11" s="45">
        <f>R11-L11</f>
        <v>206</v>
      </c>
      <c r="T11" s="33"/>
      <c r="U11" s="45">
        <v>65467</v>
      </c>
      <c r="V11" s="45"/>
      <c r="W11" s="45"/>
      <c r="X11" s="45"/>
      <c r="Y11" s="45"/>
      <c r="Z11" s="45">
        <v>2908</v>
      </c>
      <c r="AA11" s="45">
        <v>39827</v>
      </c>
      <c r="AB11" s="45"/>
      <c r="AC11" s="45"/>
      <c r="AD11" s="45"/>
      <c r="AE11" s="45">
        <f>SUM(V11:AD11)</f>
        <v>42735</v>
      </c>
      <c r="AF11" s="45">
        <f>AE11-U11</f>
        <v>-22732</v>
      </c>
      <c r="AG11" s="36"/>
      <c r="AH11" s="46">
        <f>L11+U11</f>
        <v>65467</v>
      </c>
      <c r="AI11" s="47">
        <f>R11+AE11</f>
        <v>42941</v>
      </c>
      <c r="AJ11" s="47">
        <f>AI11-AH11</f>
        <v>-22526</v>
      </c>
      <c r="AK11" s="48">
        <f>IF(AH11=0,"",AI11/AH11)</f>
        <v>0.6559182488887532</v>
      </c>
      <c r="AL11" s="47">
        <v>100000</v>
      </c>
      <c r="AM11" s="49">
        <v>100000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9" width="9.4218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48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5</v>
      </c>
      <c r="D9" s="119" t="s">
        <v>49</v>
      </c>
      <c r="E9" s="119"/>
      <c r="F9" s="119"/>
      <c r="G9" s="30">
        <v>1019469</v>
      </c>
      <c r="H9" s="31">
        <v>529768</v>
      </c>
      <c r="I9" s="31">
        <v>607914</v>
      </c>
      <c r="J9" s="32">
        <v>623484</v>
      </c>
      <c r="K9" s="33"/>
      <c r="L9" s="34">
        <v>497500</v>
      </c>
      <c r="M9" s="35">
        <v>323365</v>
      </c>
      <c r="N9" s="35">
        <v>121120</v>
      </c>
      <c r="O9" s="35">
        <v>92887</v>
      </c>
      <c r="P9" s="35">
        <v>6180</v>
      </c>
      <c r="Q9" s="35"/>
      <c r="R9" s="35">
        <f aca="true" t="shared" si="0" ref="R9:R15">SUM(M9:Q9)</f>
        <v>543552</v>
      </c>
      <c r="S9" s="35">
        <f aca="true" t="shared" si="1" ref="S9:S15">R9-L9</f>
        <v>46052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497500</v>
      </c>
      <c r="AI9" s="38">
        <f aca="true" t="shared" si="5" ref="AI9:AI15">R9+AE9</f>
        <v>543552</v>
      </c>
      <c r="AJ9" s="38">
        <f aca="true" t="shared" si="6" ref="AJ9:AJ15">AI9-AH9</f>
        <v>46052</v>
      </c>
      <c r="AK9" s="39">
        <f aca="true" t="shared" si="7" ref="AK9:AK15">IF(AH9=0,"",AI9/AH9)</f>
        <v>1.0925668341708543</v>
      </c>
      <c r="AL9" s="38">
        <v>480000</v>
      </c>
      <c r="AM9" s="40">
        <v>480000</v>
      </c>
    </row>
    <row r="10" spans="2:39" ht="12.75">
      <c r="B10" s="28">
        <v>2</v>
      </c>
      <c r="C10" s="41">
        <v>1</v>
      </c>
      <c r="D10" s="120" t="s">
        <v>50</v>
      </c>
      <c r="E10" s="120"/>
      <c r="F10" s="120"/>
      <c r="G10" s="42">
        <v>84059</v>
      </c>
      <c r="H10" s="43">
        <v>89697</v>
      </c>
      <c r="I10" s="43">
        <v>85995</v>
      </c>
      <c r="J10" s="44">
        <v>90745</v>
      </c>
      <c r="K10" s="33"/>
      <c r="L10" s="45">
        <v>95367</v>
      </c>
      <c r="M10" s="45">
        <v>64498</v>
      </c>
      <c r="N10" s="45">
        <v>24350</v>
      </c>
      <c r="O10" s="45">
        <v>11309</v>
      </c>
      <c r="P10" s="45">
        <v>1295</v>
      </c>
      <c r="Q10" s="45"/>
      <c r="R10" s="45">
        <f t="shared" si="0"/>
        <v>101452</v>
      </c>
      <c r="S10" s="45">
        <f t="shared" si="1"/>
        <v>6085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95367</v>
      </c>
      <c r="AI10" s="47">
        <f t="shared" si="5"/>
        <v>101452</v>
      </c>
      <c r="AJ10" s="47">
        <f t="shared" si="6"/>
        <v>6085</v>
      </c>
      <c r="AK10" s="48">
        <f t="shared" si="7"/>
        <v>1.0638061383916868</v>
      </c>
      <c r="AL10" s="47">
        <v>90089</v>
      </c>
      <c r="AM10" s="49">
        <v>90089</v>
      </c>
    </row>
    <row r="11" spans="2:39" ht="12.75">
      <c r="B11" s="28">
        <v>3</v>
      </c>
      <c r="C11" s="41">
        <v>2</v>
      </c>
      <c r="D11" s="120" t="s">
        <v>51</v>
      </c>
      <c r="E11" s="120"/>
      <c r="F11" s="120"/>
      <c r="G11" s="42">
        <v>886501</v>
      </c>
      <c r="H11" s="43">
        <v>390625</v>
      </c>
      <c r="I11" s="43">
        <v>471339</v>
      </c>
      <c r="J11" s="44">
        <v>471782</v>
      </c>
      <c r="K11" s="33"/>
      <c r="L11" s="45">
        <v>353345</v>
      </c>
      <c r="M11" s="45">
        <v>223591</v>
      </c>
      <c r="N11" s="45">
        <v>82829</v>
      </c>
      <c r="O11" s="45">
        <v>80656</v>
      </c>
      <c r="P11" s="45">
        <v>4824</v>
      </c>
      <c r="Q11" s="45"/>
      <c r="R11" s="45">
        <f t="shared" si="0"/>
        <v>391900</v>
      </c>
      <c r="S11" s="45">
        <f t="shared" si="1"/>
        <v>38555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353345</v>
      </c>
      <c r="AI11" s="47">
        <f t="shared" si="5"/>
        <v>391900</v>
      </c>
      <c r="AJ11" s="47">
        <f t="shared" si="6"/>
        <v>38555</v>
      </c>
      <c r="AK11" s="48">
        <f t="shared" si="7"/>
        <v>1.109114321696925</v>
      </c>
      <c r="AL11" s="47">
        <v>349062</v>
      </c>
      <c r="AM11" s="49">
        <v>349062</v>
      </c>
    </row>
    <row r="12" spans="2:39" ht="12.75">
      <c r="B12" s="28">
        <v>4</v>
      </c>
      <c r="C12" s="50">
        <v>1</v>
      </c>
      <c r="D12" s="121" t="s">
        <v>52</v>
      </c>
      <c r="E12" s="121"/>
      <c r="F12" s="121"/>
      <c r="G12" s="51">
        <v>886501</v>
      </c>
      <c r="H12" s="52">
        <v>52302</v>
      </c>
      <c r="I12" s="52">
        <v>104420</v>
      </c>
      <c r="J12" s="53">
        <v>104420</v>
      </c>
      <c r="K12" s="33"/>
      <c r="L12" s="54">
        <v>1450</v>
      </c>
      <c r="M12" s="54"/>
      <c r="N12" s="54"/>
      <c r="O12" s="54">
        <v>25202</v>
      </c>
      <c r="P12" s="54"/>
      <c r="Q12" s="54"/>
      <c r="R12" s="54">
        <f t="shared" si="0"/>
        <v>25202</v>
      </c>
      <c r="S12" s="54">
        <f t="shared" si="1"/>
        <v>23752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1450</v>
      </c>
      <c r="AI12" s="56">
        <f t="shared" si="5"/>
        <v>25202</v>
      </c>
      <c r="AJ12" s="56">
        <f t="shared" si="6"/>
        <v>23752</v>
      </c>
      <c r="AK12" s="57">
        <f t="shared" si="7"/>
        <v>17.380689655172414</v>
      </c>
      <c r="AL12" s="56">
        <v>400</v>
      </c>
      <c r="AM12" s="58">
        <v>400</v>
      </c>
    </row>
    <row r="13" spans="2:39" ht="12.75">
      <c r="B13" s="28">
        <v>5</v>
      </c>
      <c r="C13" s="50">
        <v>2</v>
      </c>
      <c r="D13" s="121" t="s">
        <v>53</v>
      </c>
      <c r="E13" s="121"/>
      <c r="F13" s="121"/>
      <c r="G13" s="51"/>
      <c r="H13" s="52">
        <v>338323</v>
      </c>
      <c r="I13" s="52">
        <v>366919</v>
      </c>
      <c r="J13" s="53">
        <v>367362</v>
      </c>
      <c r="K13" s="33"/>
      <c r="L13" s="54">
        <v>351895</v>
      </c>
      <c r="M13" s="54">
        <v>223591</v>
      </c>
      <c r="N13" s="54">
        <v>82829</v>
      </c>
      <c r="O13" s="54">
        <v>55454</v>
      </c>
      <c r="P13" s="54">
        <v>4824</v>
      </c>
      <c r="Q13" s="54"/>
      <c r="R13" s="54">
        <f t="shared" si="0"/>
        <v>366698</v>
      </c>
      <c r="S13" s="54">
        <f t="shared" si="1"/>
        <v>14803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351895</v>
      </c>
      <c r="AI13" s="56">
        <f t="shared" si="5"/>
        <v>366698</v>
      </c>
      <c r="AJ13" s="56">
        <f t="shared" si="6"/>
        <v>14803</v>
      </c>
      <c r="AK13" s="57">
        <f t="shared" si="7"/>
        <v>1.0420665255260801</v>
      </c>
      <c r="AL13" s="56">
        <v>348662</v>
      </c>
      <c r="AM13" s="58">
        <v>348662</v>
      </c>
    </row>
    <row r="14" spans="2:39" ht="12.75">
      <c r="B14" s="28">
        <v>6</v>
      </c>
      <c r="C14" s="41">
        <v>3</v>
      </c>
      <c r="D14" s="120" t="s">
        <v>54</v>
      </c>
      <c r="E14" s="120"/>
      <c r="F14" s="120"/>
      <c r="G14" s="42">
        <v>48909</v>
      </c>
      <c r="H14" s="43">
        <v>49446</v>
      </c>
      <c r="I14" s="43">
        <v>47720</v>
      </c>
      <c r="J14" s="44">
        <v>57684</v>
      </c>
      <c r="K14" s="33"/>
      <c r="L14" s="45">
        <v>40428</v>
      </c>
      <c r="M14" s="45">
        <v>29381</v>
      </c>
      <c r="N14" s="45">
        <v>11402</v>
      </c>
      <c r="O14" s="45">
        <v>800</v>
      </c>
      <c r="P14" s="45">
        <v>61</v>
      </c>
      <c r="Q14" s="45"/>
      <c r="R14" s="45">
        <f t="shared" si="0"/>
        <v>41644</v>
      </c>
      <c r="S14" s="45">
        <f t="shared" si="1"/>
        <v>1216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40428</v>
      </c>
      <c r="AI14" s="47">
        <f t="shared" si="5"/>
        <v>41644</v>
      </c>
      <c r="AJ14" s="47">
        <f t="shared" si="6"/>
        <v>1216</v>
      </c>
      <c r="AK14" s="48">
        <f t="shared" si="7"/>
        <v>1.0300781636489562</v>
      </c>
      <c r="AL14" s="47">
        <v>40849</v>
      </c>
      <c r="AM14" s="49">
        <v>40849</v>
      </c>
    </row>
    <row r="15" spans="2:39" ht="12.75">
      <c r="B15" s="28">
        <v>7</v>
      </c>
      <c r="C15" s="41">
        <v>4</v>
      </c>
      <c r="D15" s="120" t="s">
        <v>55</v>
      </c>
      <c r="E15" s="120"/>
      <c r="F15" s="120"/>
      <c r="G15" s="42"/>
      <c r="H15" s="43"/>
      <c r="I15" s="43">
        <v>2860</v>
      </c>
      <c r="J15" s="44">
        <v>3273</v>
      </c>
      <c r="K15" s="33"/>
      <c r="L15" s="45">
        <v>8360</v>
      </c>
      <c r="M15" s="45">
        <v>5895</v>
      </c>
      <c r="N15" s="45">
        <v>2539</v>
      </c>
      <c r="O15" s="45">
        <v>122</v>
      </c>
      <c r="P15" s="45"/>
      <c r="Q15" s="45"/>
      <c r="R15" s="45">
        <f t="shared" si="0"/>
        <v>8556</v>
      </c>
      <c r="S15" s="45">
        <f t="shared" si="1"/>
        <v>196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8360</v>
      </c>
      <c r="AI15" s="47">
        <f t="shared" si="5"/>
        <v>8556</v>
      </c>
      <c r="AJ15" s="47">
        <f t="shared" si="6"/>
        <v>196</v>
      </c>
      <c r="AK15" s="48">
        <f t="shared" si="7"/>
        <v>1.023444976076555</v>
      </c>
      <c r="AL15" s="47"/>
      <c r="AM15" s="49"/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56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6</v>
      </c>
      <c r="D9" s="119" t="s">
        <v>57</v>
      </c>
      <c r="E9" s="119"/>
      <c r="F9" s="119"/>
      <c r="G9" s="30">
        <v>11296</v>
      </c>
      <c r="H9" s="31">
        <v>10815</v>
      </c>
      <c r="I9" s="31">
        <v>13896</v>
      </c>
      <c r="J9" s="32">
        <v>12720</v>
      </c>
      <c r="K9" s="33"/>
      <c r="L9" s="34">
        <v>35249</v>
      </c>
      <c r="M9" s="35"/>
      <c r="N9" s="35">
        <v>585</v>
      </c>
      <c r="O9" s="35">
        <v>18471</v>
      </c>
      <c r="P9" s="35">
        <v>9804</v>
      </c>
      <c r="Q9" s="35"/>
      <c r="R9" s="35">
        <f aca="true" t="shared" si="0" ref="R9:R14">SUM(M9:Q9)</f>
        <v>28860</v>
      </c>
      <c r="S9" s="35">
        <f aca="true" t="shared" si="1" ref="S9:S14">R9-L9</f>
        <v>-6389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4">SUM(V9:AD9)</f>
        <v>0</v>
      </c>
      <c r="AF9" s="35">
        <f aca="true" t="shared" si="3" ref="AF9:AF14">AE9-U9</f>
        <v>0</v>
      </c>
      <c r="AG9" s="36"/>
      <c r="AH9" s="37">
        <f aca="true" t="shared" si="4" ref="AH9:AH14">L9+U9</f>
        <v>35249</v>
      </c>
      <c r="AI9" s="38">
        <f aca="true" t="shared" si="5" ref="AI9:AI14">R9+AE9</f>
        <v>28860</v>
      </c>
      <c r="AJ9" s="38">
        <f aca="true" t="shared" si="6" ref="AJ9:AJ14">AI9-AH9</f>
        <v>-6389</v>
      </c>
      <c r="AK9" s="39">
        <f aca="true" t="shared" si="7" ref="AK9:AK14">IF(AH9=0,"",AI9/AH9)</f>
        <v>0.8187466311101024</v>
      </c>
      <c r="AL9" s="38">
        <v>32600</v>
      </c>
      <c r="AM9" s="40">
        <v>32600</v>
      </c>
    </row>
    <row r="10" spans="2:39" ht="12.75">
      <c r="B10" s="28">
        <v>2</v>
      </c>
      <c r="C10" s="41">
        <v>1</v>
      </c>
      <c r="D10" s="120" t="s">
        <v>58</v>
      </c>
      <c r="E10" s="120"/>
      <c r="F10" s="120"/>
      <c r="G10" s="42">
        <v>8906</v>
      </c>
      <c r="H10" s="43">
        <v>10448</v>
      </c>
      <c r="I10" s="43">
        <v>11128</v>
      </c>
      <c r="J10" s="44">
        <v>11052</v>
      </c>
      <c r="K10" s="33"/>
      <c r="L10" s="45">
        <v>12478</v>
      </c>
      <c r="M10" s="45"/>
      <c r="N10" s="45"/>
      <c r="O10" s="45">
        <v>2845</v>
      </c>
      <c r="P10" s="45">
        <v>8804</v>
      </c>
      <c r="Q10" s="45"/>
      <c r="R10" s="45">
        <f t="shared" si="0"/>
        <v>11649</v>
      </c>
      <c r="S10" s="45">
        <f t="shared" si="1"/>
        <v>-829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12478</v>
      </c>
      <c r="AI10" s="47">
        <f t="shared" si="5"/>
        <v>11649</v>
      </c>
      <c r="AJ10" s="47">
        <f t="shared" si="6"/>
        <v>-829</v>
      </c>
      <c r="AK10" s="48">
        <f t="shared" si="7"/>
        <v>0.9335630710049687</v>
      </c>
      <c r="AL10" s="47">
        <v>10100</v>
      </c>
      <c r="AM10" s="49">
        <v>10100</v>
      </c>
    </row>
    <row r="11" spans="2:39" ht="12.75">
      <c r="B11" s="28">
        <v>3</v>
      </c>
      <c r="C11" s="41">
        <v>2</v>
      </c>
      <c r="D11" s="120" t="s">
        <v>59</v>
      </c>
      <c r="E11" s="120"/>
      <c r="F11" s="120"/>
      <c r="G11" s="42">
        <v>500</v>
      </c>
      <c r="H11" s="43">
        <v>200</v>
      </c>
      <c r="I11" s="43">
        <v>1000</v>
      </c>
      <c r="J11" s="44">
        <v>400</v>
      </c>
      <c r="K11" s="33"/>
      <c r="L11" s="45">
        <v>1000</v>
      </c>
      <c r="M11" s="45"/>
      <c r="N11" s="45"/>
      <c r="O11" s="45"/>
      <c r="P11" s="45">
        <v>1000</v>
      </c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60</v>
      </c>
      <c r="E12" s="120"/>
      <c r="F12" s="120"/>
      <c r="G12" s="42">
        <v>1890</v>
      </c>
      <c r="H12" s="43">
        <v>167</v>
      </c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20" t="s">
        <v>61</v>
      </c>
      <c r="E13" s="120"/>
      <c r="F13" s="120"/>
      <c r="G13" s="42"/>
      <c r="H13" s="43"/>
      <c r="I13" s="43">
        <v>1268</v>
      </c>
      <c r="J13" s="44">
        <v>1268</v>
      </c>
      <c r="K13" s="33"/>
      <c r="L13" s="45">
        <v>2000</v>
      </c>
      <c r="M13" s="45"/>
      <c r="N13" s="45"/>
      <c r="O13" s="45">
        <v>16</v>
      </c>
      <c r="P13" s="45"/>
      <c r="Q13" s="45"/>
      <c r="R13" s="45">
        <f t="shared" si="0"/>
        <v>16</v>
      </c>
      <c r="S13" s="45">
        <f t="shared" si="1"/>
        <v>-1984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2000</v>
      </c>
      <c r="AI13" s="47">
        <f t="shared" si="5"/>
        <v>16</v>
      </c>
      <c r="AJ13" s="47">
        <f t="shared" si="6"/>
        <v>-1984</v>
      </c>
      <c r="AK13" s="48">
        <f t="shared" si="7"/>
        <v>0.008</v>
      </c>
      <c r="AL13" s="47">
        <v>1000</v>
      </c>
      <c r="AM13" s="49">
        <v>1000</v>
      </c>
    </row>
    <row r="14" spans="2:39" ht="12.75">
      <c r="B14" s="28">
        <v>6</v>
      </c>
      <c r="C14" s="41">
        <v>5</v>
      </c>
      <c r="D14" s="120" t="s">
        <v>62</v>
      </c>
      <c r="E14" s="120"/>
      <c r="F14" s="120"/>
      <c r="G14" s="42"/>
      <c r="H14" s="43"/>
      <c r="I14" s="43"/>
      <c r="J14" s="44"/>
      <c r="K14" s="33"/>
      <c r="L14" s="45">
        <v>19271</v>
      </c>
      <c r="M14" s="45"/>
      <c r="N14" s="45">
        <v>585</v>
      </c>
      <c r="O14" s="45">
        <v>15110</v>
      </c>
      <c r="P14" s="45"/>
      <c r="Q14" s="45"/>
      <c r="R14" s="45">
        <f t="shared" si="0"/>
        <v>15695</v>
      </c>
      <c r="S14" s="45">
        <f t="shared" si="1"/>
        <v>-3576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19271</v>
      </c>
      <c r="AI14" s="47">
        <f t="shared" si="5"/>
        <v>15695</v>
      </c>
      <c r="AJ14" s="47">
        <f t="shared" si="6"/>
        <v>-3576</v>
      </c>
      <c r="AK14" s="48">
        <f t="shared" si="7"/>
        <v>0.8144361994707073</v>
      </c>
      <c r="AL14" s="47">
        <v>20000</v>
      </c>
      <c r="AM14" s="49">
        <v>20000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9.574218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63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7</v>
      </c>
      <c r="D9" s="119" t="s">
        <v>64</v>
      </c>
      <c r="E9" s="119"/>
      <c r="F9" s="119"/>
      <c r="G9" s="30">
        <v>22771</v>
      </c>
      <c r="H9" s="31">
        <v>16502</v>
      </c>
      <c r="I9" s="31">
        <v>30265</v>
      </c>
      <c r="J9" s="32">
        <v>30154</v>
      </c>
      <c r="K9" s="33"/>
      <c r="L9" s="34">
        <v>12733</v>
      </c>
      <c r="M9" s="35"/>
      <c r="N9" s="35">
        <v>48</v>
      </c>
      <c r="O9" s="35">
        <v>10612</v>
      </c>
      <c r="P9" s="35">
        <v>607</v>
      </c>
      <c r="Q9" s="35"/>
      <c r="R9" s="35">
        <f>SUM(M9:Q9)</f>
        <v>11267</v>
      </c>
      <c r="S9" s="35">
        <f>R9-L9</f>
        <v>-1466</v>
      </c>
      <c r="T9" s="33"/>
      <c r="U9" s="35">
        <v>5805</v>
      </c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-5805</v>
      </c>
      <c r="AG9" s="36"/>
      <c r="AH9" s="37">
        <f>L9+U9</f>
        <v>18538</v>
      </c>
      <c r="AI9" s="38">
        <f>R9+AE9</f>
        <v>11267</v>
      </c>
      <c r="AJ9" s="38">
        <f>AI9-AH9</f>
        <v>-7271</v>
      </c>
      <c r="AK9" s="39">
        <f>IF(AH9=0,"",AI9/AH9)</f>
        <v>0.6077786168950264</v>
      </c>
      <c r="AL9" s="38">
        <v>10700</v>
      </c>
      <c r="AM9" s="40">
        <v>10700</v>
      </c>
    </row>
    <row r="10" spans="2:39" ht="12.75">
      <c r="B10" s="28">
        <v>2</v>
      </c>
      <c r="C10" s="41">
        <v>1</v>
      </c>
      <c r="D10" s="120" t="s">
        <v>65</v>
      </c>
      <c r="E10" s="120"/>
      <c r="F10" s="120"/>
      <c r="G10" s="42">
        <v>19621</v>
      </c>
      <c r="H10" s="43">
        <v>16132</v>
      </c>
      <c r="I10" s="43">
        <v>29485</v>
      </c>
      <c r="J10" s="44">
        <v>29374</v>
      </c>
      <c r="K10" s="33"/>
      <c r="L10" s="45">
        <v>10383</v>
      </c>
      <c r="M10" s="45"/>
      <c r="N10" s="45"/>
      <c r="O10" s="45">
        <v>8660</v>
      </c>
      <c r="P10" s="45"/>
      <c r="Q10" s="45"/>
      <c r="R10" s="45">
        <f>SUM(M10:Q10)</f>
        <v>8660</v>
      </c>
      <c r="S10" s="45">
        <f>R10-L10</f>
        <v>-1723</v>
      </c>
      <c r="T10" s="33"/>
      <c r="U10" s="45">
        <v>5805</v>
      </c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-5805</v>
      </c>
      <c r="AG10" s="36"/>
      <c r="AH10" s="46">
        <f>L10+U10</f>
        <v>16188</v>
      </c>
      <c r="AI10" s="47">
        <f>R10+AE10</f>
        <v>8660</v>
      </c>
      <c r="AJ10" s="47">
        <f>AI10-AH10</f>
        <v>-7528</v>
      </c>
      <c r="AK10" s="48">
        <f>IF(AH10=0,"",AI10/AH10)</f>
        <v>0.5349641709908575</v>
      </c>
      <c r="AL10" s="47">
        <v>8700</v>
      </c>
      <c r="AM10" s="49">
        <v>8700</v>
      </c>
    </row>
    <row r="11" spans="2:39" ht="12.75">
      <c r="B11" s="28">
        <v>3</v>
      </c>
      <c r="C11" s="41">
        <v>2</v>
      </c>
      <c r="D11" s="120" t="s">
        <v>66</v>
      </c>
      <c r="E11" s="120"/>
      <c r="F11" s="120"/>
      <c r="G11" s="42">
        <v>3150</v>
      </c>
      <c r="H11" s="43">
        <v>370</v>
      </c>
      <c r="I11" s="43">
        <v>780</v>
      </c>
      <c r="J11" s="44">
        <v>780</v>
      </c>
      <c r="K11" s="33"/>
      <c r="L11" s="45">
        <v>2350</v>
      </c>
      <c r="M11" s="45"/>
      <c r="N11" s="45">
        <v>48</v>
      </c>
      <c r="O11" s="45">
        <v>1952</v>
      </c>
      <c r="P11" s="45">
        <v>607</v>
      </c>
      <c r="Q11" s="45"/>
      <c r="R11" s="45">
        <f>SUM(M11:Q11)</f>
        <v>2607</v>
      </c>
      <c r="S11" s="45">
        <f>R11-L11</f>
        <v>257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2350</v>
      </c>
      <c r="AI11" s="47">
        <f>R11+AE11</f>
        <v>2607</v>
      </c>
      <c r="AJ11" s="47">
        <f>AI11-AH11</f>
        <v>257</v>
      </c>
      <c r="AK11" s="48">
        <f>IF(AH11=0,"",AI11/AH11)</f>
        <v>1.1093617021276596</v>
      </c>
      <c r="AL11" s="47">
        <v>2000</v>
      </c>
      <c r="AM11" s="49">
        <v>2000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I5" sqref="I5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7109375" style="0" customWidth="1"/>
    <col min="9" max="9" width="10.00390625" style="0" customWidth="1"/>
    <col min="10" max="10" width="9.8515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67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1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8</v>
      </c>
      <c r="D9" s="119" t="s">
        <v>68</v>
      </c>
      <c r="E9" s="119"/>
      <c r="F9" s="119"/>
      <c r="G9" s="30">
        <v>29881</v>
      </c>
      <c r="H9" s="31">
        <v>28685</v>
      </c>
      <c r="I9" s="31">
        <v>44654</v>
      </c>
      <c r="J9" s="32">
        <v>44653</v>
      </c>
      <c r="K9" s="33"/>
      <c r="L9" s="34">
        <v>29261</v>
      </c>
      <c r="M9" s="35"/>
      <c r="N9" s="35">
        <v>261</v>
      </c>
      <c r="O9" s="35">
        <v>28450</v>
      </c>
      <c r="P9" s="35"/>
      <c r="Q9" s="35"/>
      <c r="R9" s="35">
        <f>SUM(M9:Q9)</f>
        <v>28711</v>
      </c>
      <c r="S9" s="35">
        <f>R9-L9</f>
        <v>-550</v>
      </c>
      <c r="T9" s="33"/>
      <c r="U9" s="35">
        <v>8102</v>
      </c>
      <c r="V9" s="35"/>
      <c r="W9" s="35"/>
      <c r="X9" s="35"/>
      <c r="Y9" s="35"/>
      <c r="Z9" s="35"/>
      <c r="AA9" s="35">
        <v>4526</v>
      </c>
      <c r="AB9" s="35"/>
      <c r="AC9" s="35"/>
      <c r="AD9" s="35"/>
      <c r="AE9" s="35">
        <f>SUM(V9:AD9)</f>
        <v>4526</v>
      </c>
      <c r="AF9" s="35">
        <f>AE9-U9</f>
        <v>-3576</v>
      </c>
      <c r="AG9" s="36"/>
      <c r="AH9" s="37">
        <f>L9+U9</f>
        <v>37363</v>
      </c>
      <c r="AI9" s="38">
        <f>R9+AE9</f>
        <v>33237</v>
      </c>
      <c r="AJ9" s="38">
        <f>AI9-AH9</f>
        <v>-4126</v>
      </c>
      <c r="AK9" s="39">
        <f>IF(AH9=0,"",AI9/AH9)</f>
        <v>0.8895698953510157</v>
      </c>
      <c r="AL9" s="38">
        <v>35000</v>
      </c>
      <c r="AM9" s="40">
        <v>35000</v>
      </c>
    </row>
    <row r="10" spans="2:39" ht="12.75">
      <c r="B10" s="28">
        <v>2</v>
      </c>
      <c r="C10" s="41">
        <v>1</v>
      </c>
      <c r="D10" s="120" t="s">
        <v>69</v>
      </c>
      <c r="E10" s="120"/>
      <c r="F10" s="120"/>
      <c r="G10" s="42">
        <v>19870</v>
      </c>
      <c r="H10" s="43">
        <v>24538</v>
      </c>
      <c r="I10" s="43">
        <v>34569</v>
      </c>
      <c r="J10" s="44">
        <v>34569</v>
      </c>
      <c r="K10" s="33"/>
      <c r="L10" s="45">
        <v>26161</v>
      </c>
      <c r="M10" s="45"/>
      <c r="N10" s="45">
        <v>261</v>
      </c>
      <c r="O10" s="45">
        <v>25800</v>
      </c>
      <c r="P10" s="45"/>
      <c r="Q10" s="45"/>
      <c r="R10" s="45">
        <f>SUM(M10:Q10)</f>
        <v>26061</v>
      </c>
      <c r="S10" s="45">
        <f>R10-L10</f>
        <v>-100</v>
      </c>
      <c r="T10" s="33"/>
      <c r="U10" s="45">
        <v>5000</v>
      </c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-5000</v>
      </c>
      <c r="AG10" s="36"/>
      <c r="AH10" s="46">
        <f>L10+U10</f>
        <v>31161</v>
      </c>
      <c r="AI10" s="47">
        <f>R10+AE10</f>
        <v>26061</v>
      </c>
      <c r="AJ10" s="47">
        <f>AI10-AH10</f>
        <v>-5100</v>
      </c>
      <c r="AK10" s="48">
        <f>IF(AH10=0,"",AI10/AH10)</f>
        <v>0.8363338788870703</v>
      </c>
      <c r="AL10" s="47">
        <v>12700</v>
      </c>
      <c r="AM10" s="49">
        <v>12700</v>
      </c>
    </row>
    <row r="11" spans="2:39" ht="12.75">
      <c r="B11" s="28">
        <v>3</v>
      </c>
      <c r="C11" s="41">
        <v>2</v>
      </c>
      <c r="D11" s="120" t="s">
        <v>70</v>
      </c>
      <c r="E11" s="120"/>
      <c r="F11" s="120"/>
      <c r="G11" s="42">
        <v>4473</v>
      </c>
      <c r="H11" s="43">
        <v>3669</v>
      </c>
      <c r="I11" s="43">
        <v>1240</v>
      </c>
      <c r="J11" s="44">
        <v>1239</v>
      </c>
      <c r="K11" s="33"/>
      <c r="L11" s="45">
        <v>3100</v>
      </c>
      <c r="M11" s="45"/>
      <c r="N11" s="45"/>
      <c r="O11" s="45">
        <v>2650</v>
      </c>
      <c r="P11" s="45"/>
      <c r="Q11" s="45"/>
      <c r="R11" s="45">
        <f>SUM(M11:Q11)</f>
        <v>2650</v>
      </c>
      <c r="S11" s="45">
        <f>R11-L11</f>
        <v>-450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3100</v>
      </c>
      <c r="AI11" s="47">
        <f>R11+AE11</f>
        <v>2650</v>
      </c>
      <c r="AJ11" s="47">
        <f>AI11-AH11</f>
        <v>-450</v>
      </c>
      <c r="AK11" s="48">
        <f>IF(AH11=0,"",AI11/AH11)</f>
        <v>0.8548387096774194</v>
      </c>
      <c r="AL11" s="47">
        <v>2300</v>
      </c>
      <c r="AM11" s="49">
        <v>2300</v>
      </c>
    </row>
    <row r="12" spans="2:39" ht="12.75">
      <c r="B12" s="28">
        <v>4</v>
      </c>
      <c r="C12" s="41">
        <v>3</v>
      </c>
      <c r="D12" s="120" t="s">
        <v>71</v>
      </c>
      <c r="E12" s="120"/>
      <c r="F12" s="120"/>
      <c r="G12" s="42">
        <v>5538</v>
      </c>
      <c r="H12" s="43">
        <v>478</v>
      </c>
      <c r="I12" s="43">
        <v>8845</v>
      </c>
      <c r="J12" s="44">
        <v>8845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3102</v>
      </c>
      <c r="V12" s="45"/>
      <c r="W12" s="45"/>
      <c r="X12" s="45"/>
      <c r="Y12" s="45"/>
      <c r="Z12" s="45"/>
      <c r="AA12" s="45">
        <v>4526</v>
      </c>
      <c r="AB12" s="45"/>
      <c r="AC12" s="45"/>
      <c r="AD12" s="45"/>
      <c r="AE12" s="45">
        <f>SUM(V12:AD12)</f>
        <v>4526</v>
      </c>
      <c r="AF12" s="45">
        <f>AE12-U12</f>
        <v>1424</v>
      </c>
      <c r="AG12" s="36"/>
      <c r="AH12" s="46">
        <f>L12+U12</f>
        <v>3102</v>
      </c>
      <c r="AI12" s="47">
        <f>R12+AE12</f>
        <v>4526</v>
      </c>
      <c r="AJ12" s="47">
        <f>AI12-AH12</f>
        <v>1424</v>
      </c>
      <c r="AK12" s="48">
        <f>IF(AH12=0,"",AI12/AH12)</f>
        <v>1.4590586718246292</v>
      </c>
      <c r="AL12" s="47">
        <v>20000</v>
      </c>
      <c r="AM12" s="49">
        <v>20000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I6" sqref="I6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9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72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 t="s">
        <v>1</v>
      </c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41639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41639</v>
      </c>
      <c r="AG7" s="15"/>
      <c r="AH7" s="16" t="s">
        <v>10</v>
      </c>
      <c r="AI7" s="17" t="s">
        <v>10</v>
      </c>
      <c r="AJ7" s="111">
        <v>41639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9</v>
      </c>
      <c r="D9" s="119" t="s">
        <v>73</v>
      </c>
      <c r="E9" s="119"/>
      <c r="F9" s="119"/>
      <c r="G9" s="30">
        <v>3074</v>
      </c>
      <c r="H9" s="31">
        <v>5049</v>
      </c>
      <c r="I9" s="31">
        <v>11454</v>
      </c>
      <c r="J9" s="32">
        <v>11239</v>
      </c>
      <c r="K9" s="33"/>
      <c r="L9" s="34">
        <v>8151</v>
      </c>
      <c r="M9" s="35"/>
      <c r="N9" s="35">
        <v>131</v>
      </c>
      <c r="O9" s="35">
        <v>7493</v>
      </c>
      <c r="P9" s="35"/>
      <c r="Q9" s="35"/>
      <c r="R9" s="35">
        <f>SUM(M9:Q9)</f>
        <v>7624</v>
      </c>
      <c r="S9" s="35">
        <f>R9-L9</f>
        <v>-527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8151</v>
      </c>
      <c r="AI9" s="38">
        <f>R9+AE9</f>
        <v>7624</v>
      </c>
      <c r="AJ9" s="38">
        <f>AI9-AH9</f>
        <v>-527</v>
      </c>
      <c r="AK9" s="39">
        <f>IF(AH9=0,"",AI9/AH9)</f>
        <v>0.935345356397988</v>
      </c>
      <c r="AL9" s="38">
        <v>8000</v>
      </c>
      <c r="AM9" s="40">
        <v>8000</v>
      </c>
    </row>
    <row r="10" spans="2:39" ht="12.75">
      <c r="B10" s="28">
        <v>2</v>
      </c>
      <c r="C10" s="41">
        <v>1</v>
      </c>
      <c r="D10" s="120" t="s">
        <v>74</v>
      </c>
      <c r="E10" s="120"/>
      <c r="F10" s="120"/>
      <c r="G10" s="42">
        <v>3074</v>
      </c>
      <c r="H10" s="43">
        <v>5049</v>
      </c>
      <c r="I10" s="43">
        <v>7368</v>
      </c>
      <c r="J10" s="44">
        <v>7154</v>
      </c>
      <c r="K10" s="33"/>
      <c r="L10" s="45">
        <v>7460</v>
      </c>
      <c r="M10" s="45"/>
      <c r="N10" s="45">
        <v>131</v>
      </c>
      <c r="O10" s="45">
        <v>6725</v>
      </c>
      <c r="P10" s="45"/>
      <c r="Q10" s="45"/>
      <c r="R10" s="45">
        <f>SUM(M10:Q10)</f>
        <v>6856</v>
      </c>
      <c r="S10" s="45">
        <f>R10-L10</f>
        <v>-604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7460</v>
      </c>
      <c r="AI10" s="47">
        <f>R10+AE10</f>
        <v>6856</v>
      </c>
      <c r="AJ10" s="47">
        <f>AI10-AH10</f>
        <v>-604</v>
      </c>
      <c r="AK10" s="48">
        <f>IF(AH10=0,"",AI10/AH10)</f>
        <v>0.9190348525469169</v>
      </c>
      <c r="AL10" s="47">
        <v>7800</v>
      </c>
      <c r="AM10" s="49">
        <v>7800</v>
      </c>
    </row>
    <row r="11" spans="2:39" ht="12.75">
      <c r="B11" s="28">
        <v>3</v>
      </c>
      <c r="C11" s="41">
        <v>2</v>
      </c>
      <c r="D11" s="120" t="s">
        <v>75</v>
      </c>
      <c r="E11" s="120"/>
      <c r="F11" s="120"/>
      <c r="G11" s="42"/>
      <c r="H11" s="43"/>
      <c r="I11" s="43">
        <v>4086</v>
      </c>
      <c r="J11" s="44">
        <v>4085</v>
      </c>
      <c r="K11" s="33"/>
      <c r="L11" s="45">
        <v>660</v>
      </c>
      <c r="M11" s="45"/>
      <c r="N11" s="45"/>
      <c r="O11" s="45">
        <v>660</v>
      </c>
      <c r="P11" s="45"/>
      <c r="Q11" s="45"/>
      <c r="R11" s="45">
        <f>SUM(M11:Q11)</f>
        <v>660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660</v>
      </c>
      <c r="AI11" s="47">
        <f>R11+AE11</f>
        <v>660</v>
      </c>
      <c r="AJ11" s="47">
        <f>AI11-AH11</f>
        <v>0</v>
      </c>
      <c r="AK11" s="48">
        <f>IF(AH11=0,"",AI11/AH11)</f>
        <v>1</v>
      </c>
      <c r="AL11" s="47">
        <v>200</v>
      </c>
      <c r="AM11" s="49">
        <v>200</v>
      </c>
    </row>
    <row r="12" spans="2:39" ht="12.75">
      <c r="B12" s="28">
        <v>4</v>
      </c>
      <c r="C12" s="41">
        <v>3</v>
      </c>
      <c r="D12" s="120" t="s">
        <v>76</v>
      </c>
      <c r="E12" s="120"/>
      <c r="F12" s="120"/>
      <c r="G12" s="42"/>
      <c r="H12" s="43"/>
      <c r="I12" s="43"/>
      <c r="J12" s="44"/>
      <c r="K12" s="33"/>
      <c r="L12" s="45">
        <v>31</v>
      </c>
      <c r="M12" s="45"/>
      <c r="N12" s="45"/>
      <c r="O12" s="45">
        <v>108</v>
      </c>
      <c r="P12" s="45"/>
      <c r="Q12" s="45"/>
      <c r="R12" s="45">
        <f>SUM(M12:Q12)</f>
        <v>108</v>
      </c>
      <c r="S12" s="45">
        <f>R12-L12</f>
        <v>77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31</v>
      </c>
      <c r="AI12" s="47">
        <f>R12+AE12</f>
        <v>108</v>
      </c>
      <c r="AJ12" s="47">
        <f>AI12-AH12</f>
        <v>77</v>
      </c>
      <c r="AK12" s="48">
        <f>IF(AH12=0,"",AI12/AH12)</f>
        <v>3.4838709677419355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</cp:lastModifiedBy>
  <dcterms:modified xsi:type="dcterms:W3CDTF">2014-02-19T09:39:50Z</dcterms:modified>
  <cp:category/>
  <cp:version/>
  <cp:contentType/>
  <cp:contentStatus/>
</cp:coreProperties>
</file>