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15" firstSheet="2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<sst xmlns="http://schemas.openxmlformats.org/spreadsheetml/2006/main" count="1068" uniqueCount="132">
  <si>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</si>
  <si>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</si>
  <si>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</si>
  <si>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</si>
  <si>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</si>
  <si>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</si>
  <si>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</si>
  <si>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</si>
  <si>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</si>
  <si>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</si>
  <si>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</si>
  <si>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</si>
  <si>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</si>
  <si>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</si>
  <si>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</si>
  <si>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</si>
  <si>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</si>
  <si>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</si>
  <si>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</si>
  <si>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</si>
  <si>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</si>
  <si>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</si>
  <si>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</si>
  <si>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</si>
  <si>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</si>
  <si>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</si>
  <si>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</si>
  <si>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</si>
  <si>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</si>
  <si>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</si>
  <si>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</si>
  <si>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</si>
  <si>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</si>
  <si>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</si>
  <si>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</si>
  <si>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</si>
  <si>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</si>
  <si>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</si>
  <si>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</si>
  <si>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</si>
  <si>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</si>
  <si>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</si>
  <si>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</si>
  <si>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</si>
  <si>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</si>
  <si>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</si>
  <si>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</si>
  <si>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</si>
  <si>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</si>
  <si>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</si>
  <si>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</si>
  <si>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</si>
  <si>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</si>
  <si>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</si>
  <si>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</si>
  <si>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</si>
  <si>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</si>
  <si>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</si>
  <si>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</si>
  <si>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</si>
  <si>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</si>
  <si>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</si>
  <si>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</si>
  <si>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</si>
  <si>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Voľnočasové aktivity obec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</si>
  <si>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</si>
  <si>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</si>
  <si>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</si>
  <si>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</si>
  <si>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</si>
  <si>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</si>
  <si>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</si>
  <si>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Verejné osvetlenie - rozšírenie, rekonštrukcia a modernizácia</t>
  </si>
  <si>
    <t>Projekt: "Na Orave dobre na Orave zdravo"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</si>
  <si>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</si>
  <si>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</si>
  <si>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</si>
  <si>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</si>
  <si>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</si>
  <si>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</si>
  <si>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</si>
  <si>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</si>
  <si>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</si>
  <si>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</si>
  <si>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</si>
  <si>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</si>
  <si>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</si>
  <si>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</si>
  <si>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</si>
  <si>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</si>
  <si>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FP pri narodení dieťaťa</t>
  </si>
  <si>
    <t>Rodinné prídavky</t>
  </si>
  <si>
    <t>Rozpočet - sumarizácia</t>
  </si>
  <si>
    <t>Rozpočet rok 2021</t>
  </si>
  <si>
    <t>Rozpočet rok 2022</t>
  </si>
  <si>
    <t>Index 22/21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</si>
  <si>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</si>
  <si>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</si>
  <si>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</si>
  <si>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</si>
  <si>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</si>
  <si>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</si>
  <si>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</si>
  <si>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</si>
  <si>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</si>
  <si>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</si>
  <si>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</si>
  <si>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</si>
  <si>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</si>
  <si>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</si>
  <si>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</si>
  <si>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</si>
  <si>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</si>
  <si>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</si>
  <si>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</si>
  <si>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2022</t>
  </si>
  <si>
    <t>Rozpočet 2023</t>
  </si>
  <si>
    <t>Rozpočet 2024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</si>
  <si>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</si>
  <si>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</si>
  <si>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</si>
  <si>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</si>
  <si>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</si>
  <si>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</si>
  <si>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</si>
  <si>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</si>
  <si>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</si>
  <si>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</si>
  <si>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2023</t>
  </si>
  <si>
    <t>Rozpočet rok 2024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</si>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</sst>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72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10.00390625" style="0" customWidth="1"/>
    <col min="11" max="11" width="0.85546875" style="0" customWidth="1"/>
    <col min="12" max="19" width="8.7109375" style="0" customWidth="1"/>
    <col min="20" max="20" width="0.85546875" style="0" customWidth="1"/>
    <col min="21" max="22" width="7.7109375" style="0" customWidth="1"/>
    <col min="23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26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1</v>
      </c>
      <c r="D9" s="119" t="s">
        <v>27</v>
      </c>
      <c r="E9" s="119"/>
      <c r="F9" s="119"/>
      <c r="G9" s="30">
        <v>363670</v>
      </c>
      <c r="H9" s="31">
        <v>323074</v>
      </c>
      <c r="I9" s="31">
        <v>449142</v>
      </c>
      <c r="J9" s="32">
        <v>592612</v>
      </c>
      <c r="K9" s="33"/>
      <c r="L9" s="34">
        <v>387804</v>
      </c>
      <c r="M9" s="35">
        <v>179164</v>
      </c>
      <c r="N9" s="35">
        <v>70526</v>
      </c>
      <c r="O9" s="35">
        <v>119156</v>
      </c>
      <c r="P9" s="35">
        <v>15700</v>
      </c>
      <c r="Q9" s="35">
        <v>500</v>
      </c>
      <c r="R9" s="35">
        <f aca="true" t="shared" si="0" ref="R9:R14">SUM(M9:Q9)</f>
        <v>385046</v>
      </c>
      <c r="S9" s="35">
        <f aca="true" t="shared" si="1" ref="S9:S14">R9-L9</f>
        <v>-2758</v>
      </c>
      <c r="T9" s="33"/>
      <c r="U9" s="35">
        <v>82000</v>
      </c>
      <c r="V9" s="35">
        <v>10000</v>
      </c>
      <c r="W9" s="35"/>
      <c r="X9" s="35"/>
      <c r="Y9" s="35"/>
      <c r="Z9" s="35"/>
      <c r="AA9" s="35">
        <v>72000</v>
      </c>
      <c r="AB9" s="35"/>
      <c r="AC9" s="35"/>
      <c r="AD9" s="35"/>
      <c r="AE9" s="35">
        <f aca="true" t="shared" si="2" ref="AE9:AE14">SUM(V9:AD9)</f>
        <v>82000</v>
      </c>
      <c r="AF9" s="35">
        <f aca="true" t="shared" si="3" ref="AF9:AF14">AE9-U9</f>
        <v>0</v>
      </c>
      <c r="AG9" s="36"/>
      <c r="AH9" s="37">
        <f aca="true" t="shared" si="4" ref="AH9:AH14">L9+U9</f>
        <v>469804</v>
      </c>
      <c r="AI9" s="38">
        <f aca="true" t="shared" si="5" ref="AI9:AI14">R9+AE9</f>
        <v>467046</v>
      </c>
      <c r="AJ9" s="38">
        <f aca="true" t="shared" si="6" ref="AJ9:AJ14">AI9-AH9</f>
        <v>-2758</v>
      </c>
      <c r="AK9" s="39">
        <f aca="true" t="shared" si="7" ref="AK9:AK14">IF(AH9=0,"",AI9/AH9)</f>
        <v>0.9941294667563495</v>
      </c>
      <c r="AL9" s="38">
        <v>384304</v>
      </c>
      <c r="AM9" s="40">
        <v>397959</v>
      </c>
    </row>
    <row r="10" spans="2:39" ht="12.75">
      <c r="B10" s="28">
        <v>2</v>
      </c>
      <c r="C10" s="41">
        <v>1</v>
      </c>
      <c r="D10" s="120" t="s">
        <v>28</v>
      </c>
      <c r="E10" s="120"/>
      <c r="F10" s="120"/>
      <c r="G10" s="42">
        <v>354109</v>
      </c>
      <c r="H10" s="43">
        <v>314252</v>
      </c>
      <c r="I10" s="43">
        <v>435142</v>
      </c>
      <c r="J10" s="44">
        <v>573249</v>
      </c>
      <c r="K10" s="33"/>
      <c r="L10" s="45">
        <v>373804</v>
      </c>
      <c r="M10" s="45">
        <v>179164</v>
      </c>
      <c r="N10" s="45">
        <v>70526</v>
      </c>
      <c r="O10" s="45">
        <v>113156</v>
      </c>
      <c r="P10" s="45">
        <v>7700</v>
      </c>
      <c r="Q10" s="45">
        <v>500</v>
      </c>
      <c r="R10" s="45">
        <f t="shared" si="0"/>
        <v>371046</v>
      </c>
      <c r="S10" s="45">
        <f t="shared" si="1"/>
        <v>-2758</v>
      </c>
      <c r="T10" s="33"/>
      <c r="U10" s="45">
        <v>72000</v>
      </c>
      <c r="V10" s="45"/>
      <c r="W10" s="45"/>
      <c r="X10" s="45"/>
      <c r="Y10" s="45"/>
      <c r="Z10" s="45"/>
      <c r="AA10" s="45">
        <v>72000</v>
      </c>
      <c r="AB10" s="45"/>
      <c r="AC10" s="45"/>
      <c r="AD10" s="45"/>
      <c r="AE10" s="45">
        <f t="shared" si="2"/>
        <v>72000</v>
      </c>
      <c r="AF10" s="45">
        <f t="shared" si="3"/>
        <v>0</v>
      </c>
      <c r="AG10" s="36"/>
      <c r="AH10" s="46">
        <f t="shared" si="4"/>
        <v>445804</v>
      </c>
      <c r="AI10" s="47">
        <f t="shared" si="5"/>
        <v>443046</v>
      </c>
      <c r="AJ10" s="47">
        <f t="shared" si="6"/>
        <v>-2758</v>
      </c>
      <c r="AK10" s="48">
        <f t="shared" si="7"/>
        <v>0.9938134247337395</v>
      </c>
      <c r="AL10" s="47">
        <v>370304</v>
      </c>
      <c r="AM10" s="49">
        <v>383959</v>
      </c>
    </row>
    <row r="11" spans="2:39" ht="12.75">
      <c r="B11" s="28">
        <v>3</v>
      </c>
      <c r="C11" s="41">
        <v>2</v>
      </c>
      <c r="D11" s="120" t="s">
        <v>29</v>
      </c>
      <c r="E11" s="120"/>
      <c r="F11" s="120"/>
      <c r="G11" s="42">
        <v>96</v>
      </c>
      <c r="H11" s="43"/>
      <c r="I11" s="43"/>
      <c r="J11" s="44">
        <v>3004</v>
      </c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>
        <v>10000</v>
      </c>
      <c r="V11" s="45">
        <v>10000</v>
      </c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10000</v>
      </c>
      <c r="AF11" s="45">
        <f t="shared" si="3"/>
        <v>0</v>
      </c>
      <c r="AG11" s="36"/>
      <c r="AH11" s="46">
        <f t="shared" si="4"/>
        <v>10000</v>
      </c>
      <c r="AI11" s="47">
        <f t="shared" si="5"/>
        <v>10000</v>
      </c>
      <c r="AJ11" s="47">
        <f t="shared" si="6"/>
        <v>0</v>
      </c>
      <c r="AK11" s="48">
        <f t="shared" si="7"/>
        <v>1</v>
      </c>
      <c r="AL11" s="47"/>
      <c r="AM11" s="49"/>
    </row>
    <row r="12" spans="2:39" ht="12.75">
      <c r="B12" s="28">
        <v>4</v>
      </c>
      <c r="C12" s="41">
        <v>3</v>
      </c>
      <c r="D12" s="120" t="s">
        <v>30</v>
      </c>
      <c r="E12" s="120"/>
      <c r="F12" s="120"/>
      <c r="G12" s="42">
        <v>945</v>
      </c>
      <c r="H12" s="43">
        <v>3164</v>
      </c>
      <c r="I12" s="43">
        <v>8000</v>
      </c>
      <c r="J12" s="44">
        <v>5004</v>
      </c>
      <c r="K12" s="33"/>
      <c r="L12" s="45">
        <v>8000</v>
      </c>
      <c r="M12" s="45"/>
      <c r="N12" s="45"/>
      <c r="O12" s="45"/>
      <c r="P12" s="45">
        <v>8000</v>
      </c>
      <c r="Q12" s="45"/>
      <c r="R12" s="45">
        <f t="shared" si="0"/>
        <v>8000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8000</v>
      </c>
      <c r="AI12" s="47">
        <f t="shared" si="5"/>
        <v>8000</v>
      </c>
      <c r="AJ12" s="47">
        <f t="shared" si="6"/>
        <v>0</v>
      </c>
      <c r="AK12" s="48">
        <f t="shared" si="7"/>
        <v>1</v>
      </c>
      <c r="AL12" s="47">
        <v>8000</v>
      </c>
      <c r="AM12" s="49">
        <v>8000</v>
      </c>
    </row>
    <row r="13" spans="2:39" ht="12.75">
      <c r="B13" s="28">
        <v>5</v>
      </c>
      <c r="C13" s="41">
        <v>4</v>
      </c>
      <c r="D13" s="120" t="s">
        <v>31</v>
      </c>
      <c r="E13" s="120"/>
      <c r="F13" s="120"/>
      <c r="G13" s="42">
        <v>6575</v>
      </c>
      <c r="H13" s="43">
        <v>3448</v>
      </c>
      <c r="I13" s="43">
        <v>6000</v>
      </c>
      <c r="J13" s="44">
        <v>3572</v>
      </c>
      <c r="K13" s="33"/>
      <c r="L13" s="45">
        <v>6000</v>
      </c>
      <c r="M13" s="45"/>
      <c r="N13" s="45"/>
      <c r="O13" s="45">
        <v>6000</v>
      </c>
      <c r="P13" s="45"/>
      <c r="Q13" s="45"/>
      <c r="R13" s="45">
        <f t="shared" si="0"/>
        <v>6000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6000</v>
      </c>
      <c r="AI13" s="47">
        <f t="shared" si="5"/>
        <v>6000</v>
      </c>
      <c r="AJ13" s="47">
        <f t="shared" si="6"/>
        <v>0</v>
      </c>
      <c r="AK13" s="48">
        <f t="shared" si="7"/>
        <v>1</v>
      </c>
      <c r="AL13" s="47">
        <v>6000</v>
      </c>
      <c r="AM13" s="49">
        <v>6000</v>
      </c>
    </row>
    <row r="14" spans="2:39" ht="12.75">
      <c r="B14" s="28">
        <v>6</v>
      </c>
      <c r="C14" s="41">
        <v>5</v>
      </c>
      <c r="D14" s="120" t="s">
        <v>32</v>
      </c>
      <c r="E14" s="120"/>
      <c r="F14" s="120"/>
      <c r="G14" s="42">
        <v>1945</v>
      </c>
      <c r="H14" s="43">
        <v>2210</v>
      </c>
      <c r="I14" s="43"/>
      <c r="J14" s="44">
        <v>7783</v>
      </c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81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10</v>
      </c>
      <c r="D9" s="119" t="s">
        <v>82</v>
      </c>
      <c r="E9" s="119"/>
      <c r="F9" s="119"/>
      <c r="G9" s="30">
        <v>23731</v>
      </c>
      <c r="H9" s="31">
        <v>19898</v>
      </c>
      <c r="I9" s="31">
        <v>24510</v>
      </c>
      <c r="J9" s="32">
        <v>19064</v>
      </c>
      <c r="K9" s="33"/>
      <c r="L9" s="34">
        <v>25690</v>
      </c>
      <c r="M9" s="35">
        <v>10869</v>
      </c>
      <c r="N9" s="35">
        <v>4190</v>
      </c>
      <c r="O9" s="35">
        <v>6500</v>
      </c>
      <c r="P9" s="35">
        <v>4131</v>
      </c>
      <c r="Q9" s="35"/>
      <c r="R9" s="35">
        <f aca="true" t="shared" si="0" ref="R9:R18">SUM(M9:Q9)</f>
        <v>25690</v>
      </c>
      <c r="S9" s="35">
        <f aca="true" t="shared" si="1" ref="S9:S18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25690</v>
      </c>
      <c r="AI9" s="38">
        <f aca="true" t="shared" si="5" ref="AI9:AI18">R9+AE9</f>
        <v>25690</v>
      </c>
      <c r="AJ9" s="38">
        <f aca="true" t="shared" si="6" ref="AJ9:AJ18">AI9-AH9</f>
        <v>0</v>
      </c>
      <c r="AK9" s="39">
        <f aca="true" t="shared" si="7" ref="AK9:AK18">IF(AH9=0,"",AI9/AH9)</f>
        <v>1</v>
      </c>
      <c r="AL9" s="38">
        <v>25690</v>
      </c>
      <c r="AM9" s="40">
        <v>25690</v>
      </c>
    </row>
    <row r="10" spans="2:39" ht="12.75">
      <c r="B10" s="28">
        <v>2</v>
      </c>
      <c r="C10" s="41">
        <v>1</v>
      </c>
      <c r="D10" s="120" t="s">
        <v>83</v>
      </c>
      <c r="E10" s="120"/>
      <c r="F10" s="120"/>
      <c r="G10" s="42">
        <v>13329</v>
      </c>
      <c r="H10" s="43">
        <v>13670</v>
      </c>
      <c r="I10" s="43">
        <v>16310</v>
      </c>
      <c r="J10" s="44">
        <v>14664</v>
      </c>
      <c r="K10" s="33"/>
      <c r="L10" s="45">
        <v>16490</v>
      </c>
      <c r="M10" s="45">
        <v>10869</v>
      </c>
      <c r="N10" s="45">
        <v>4190</v>
      </c>
      <c r="O10" s="45">
        <v>1300</v>
      </c>
      <c r="P10" s="45">
        <v>131</v>
      </c>
      <c r="Q10" s="45"/>
      <c r="R10" s="45">
        <f t="shared" si="0"/>
        <v>16490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16490</v>
      </c>
      <c r="AI10" s="47">
        <f t="shared" si="5"/>
        <v>16490</v>
      </c>
      <c r="AJ10" s="47">
        <f t="shared" si="6"/>
        <v>0</v>
      </c>
      <c r="AK10" s="48">
        <f t="shared" si="7"/>
        <v>1</v>
      </c>
      <c r="AL10" s="47">
        <v>16490</v>
      </c>
      <c r="AM10" s="49">
        <v>16490</v>
      </c>
    </row>
    <row r="11" spans="2:39" ht="12.75">
      <c r="B11" s="28">
        <v>3</v>
      </c>
      <c r="C11" s="41">
        <v>2</v>
      </c>
      <c r="D11" s="120" t="s">
        <v>84</v>
      </c>
      <c r="E11" s="120"/>
      <c r="F11" s="120"/>
      <c r="G11" s="42">
        <v>1144</v>
      </c>
      <c r="H11" s="43"/>
      <c r="I11" s="43">
        <v>2000</v>
      </c>
      <c r="J11" s="44"/>
      <c r="K11" s="33"/>
      <c r="L11" s="45">
        <v>2000</v>
      </c>
      <c r="M11" s="45"/>
      <c r="N11" s="45"/>
      <c r="O11" s="45">
        <v>2000</v>
      </c>
      <c r="P11" s="45"/>
      <c r="Q11" s="45"/>
      <c r="R11" s="45">
        <f t="shared" si="0"/>
        <v>2000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2000</v>
      </c>
      <c r="AI11" s="47">
        <f t="shared" si="5"/>
        <v>2000</v>
      </c>
      <c r="AJ11" s="47">
        <f t="shared" si="6"/>
        <v>0</v>
      </c>
      <c r="AK11" s="48">
        <f t="shared" si="7"/>
        <v>1</v>
      </c>
      <c r="AL11" s="47">
        <v>2000</v>
      </c>
      <c r="AM11" s="49">
        <v>2000</v>
      </c>
    </row>
    <row r="12" spans="2:39" ht="12.75">
      <c r="B12" s="28">
        <v>4</v>
      </c>
      <c r="C12" s="41">
        <v>3</v>
      </c>
      <c r="D12" s="120" t="s">
        <v>85</v>
      </c>
      <c r="E12" s="120"/>
      <c r="F12" s="120"/>
      <c r="G12" s="42">
        <v>5339</v>
      </c>
      <c r="H12" s="43">
        <v>2228</v>
      </c>
      <c r="I12" s="43">
        <v>3200</v>
      </c>
      <c r="J12" s="44">
        <v>800</v>
      </c>
      <c r="K12" s="33"/>
      <c r="L12" s="45">
        <v>3200</v>
      </c>
      <c r="M12" s="45"/>
      <c r="N12" s="45"/>
      <c r="O12" s="45">
        <v>3200</v>
      </c>
      <c r="P12" s="45"/>
      <c r="Q12" s="45"/>
      <c r="R12" s="45">
        <f t="shared" si="0"/>
        <v>3200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3200</v>
      </c>
      <c r="AI12" s="47">
        <f t="shared" si="5"/>
        <v>3200</v>
      </c>
      <c r="AJ12" s="47">
        <f t="shared" si="6"/>
        <v>0</v>
      </c>
      <c r="AK12" s="48">
        <f t="shared" si="7"/>
        <v>1</v>
      </c>
      <c r="AL12" s="47">
        <v>3200</v>
      </c>
      <c r="AM12" s="49">
        <v>3200</v>
      </c>
    </row>
    <row r="13" spans="2:39" ht="12.75">
      <c r="B13" s="28">
        <v>5</v>
      </c>
      <c r="C13" s="50">
        <v>1</v>
      </c>
      <c r="D13" s="121" t="s">
        <v>86</v>
      </c>
      <c r="E13" s="121"/>
      <c r="F13" s="121"/>
      <c r="G13" s="51">
        <v>500</v>
      </c>
      <c r="H13" s="52">
        <v>450</v>
      </c>
      <c r="I13" s="52">
        <v>500</v>
      </c>
      <c r="J13" s="53">
        <v>800</v>
      </c>
      <c r="K13" s="33"/>
      <c r="L13" s="54">
        <v>500</v>
      </c>
      <c r="M13" s="54"/>
      <c r="N13" s="54"/>
      <c r="O13" s="54">
        <v>500</v>
      </c>
      <c r="P13" s="54"/>
      <c r="Q13" s="54"/>
      <c r="R13" s="54">
        <f t="shared" si="0"/>
        <v>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500</v>
      </c>
      <c r="AI13" s="56">
        <f t="shared" si="5"/>
        <v>500</v>
      </c>
      <c r="AJ13" s="56">
        <f t="shared" si="6"/>
        <v>0</v>
      </c>
      <c r="AK13" s="57">
        <f t="shared" si="7"/>
        <v>1</v>
      </c>
      <c r="AL13" s="56">
        <v>500</v>
      </c>
      <c r="AM13" s="58">
        <v>500</v>
      </c>
    </row>
    <row r="14" spans="2:39" ht="12.75">
      <c r="B14" s="28">
        <v>6</v>
      </c>
      <c r="C14" s="50">
        <v>2</v>
      </c>
      <c r="D14" s="121" t="s">
        <v>87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>
        <v>2000</v>
      </c>
      <c r="P14" s="54"/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88</v>
      </c>
      <c r="E15" s="121"/>
      <c r="F15" s="121"/>
      <c r="G15" s="51">
        <v>4839</v>
      </c>
      <c r="H15" s="52">
        <v>1778</v>
      </c>
      <c r="I15" s="52">
        <v>700</v>
      </c>
      <c r="J15" s="53"/>
      <c r="K15" s="33"/>
      <c r="L15" s="54">
        <v>700</v>
      </c>
      <c r="M15" s="54"/>
      <c r="N15" s="54"/>
      <c r="O15" s="54">
        <v>700</v>
      </c>
      <c r="P15" s="54"/>
      <c r="Q15" s="54"/>
      <c r="R15" s="54">
        <f t="shared" si="0"/>
        <v>700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700</v>
      </c>
      <c r="AI15" s="56">
        <f t="shared" si="5"/>
        <v>700</v>
      </c>
      <c r="AJ15" s="56">
        <f t="shared" si="6"/>
        <v>0</v>
      </c>
      <c r="AK15" s="57">
        <f t="shared" si="7"/>
        <v>1</v>
      </c>
      <c r="AL15" s="56">
        <v>700</v>
      </c>
      <c r="AM15" s="58">
        <v>700</v>
      </c>
    </row>
    <row r="16" spans="2:39" ht="12.75">
      <c r="B16" s="28">
        <v>8</v>
      </c>
      <c r="C16" s="41">
        <v>4</v>
      </c>
      <c r="D16" s="120" t="s">
        <v>89</v>
      </c>
      <c r="E16" s="120"/>
      <c r="F16" s="120"/>
      <c r="G16" s="42">
        <v>3919</v>
      </c>
      <c r="H16" s="43">
        <v>4000</v>
      </c>
      <c r="I16" s="43">
        <v>3000</v>
      </c>
      <c r="J16" s="44">
        <v>3600</v>
      </c>
      <c r="K16" s="33"/>
      <c r="L16" s="45">
        <v>4000</v>
      </c>
      <c r="M16" s="45"/>
      <c r="N16" s="45"/>
      <c r="O16" s="45"/>
      <c r="P16" s="45">
        <v>4000</v>
      </c>
      <c r="Q16" s="45"/>
      <c r="R16" s="45">
        <f t="shared" si="0"/>
        <v>4000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4000</v>
      </c>
      <c r="AI16" s="47">
        <f t="shared" si="5"/>
        <v>4000</v>
      </c>
      <c r="AJ16" s="47">
        <f t="shared" si="6"/>
        <v>0</v>
      </c>
      <c r="AK16" s="48">
        <f t="shared" si="7"/>
        <v>1</v>
      </c>
      <c r="AL16" s="47">
        <v>4000</v>
      </c>
      <c r="AM16" s="49">
        <v>4000</v>
      </c>
    </row>
    <row r="17" spans="2:39" ht="12.75">
      <c r="B17" s="28">
        <v>9</v>
      </c>
      <c r="C17" s="50">
        <v>1</v>
      </c>
      <c r="D17" s="121" t="s">
        <v>90</v>
      </c>
      <c r="E17" s="121"/>
      <c r="F17" s="121"/>
      <c r="G17" s="51">
        <v>3700</v>
      </c>
      <c r="H17" s="52">
        <v>4000</v>
      </c>
      <c r="I17" s="52">
        <v>3000</v>
      </c>
      <c r="J17" s="53">
        <v>3600</v>
      </c>
      <c r="K17" s="33"/>
      <c r="L17" s="54">
        <v>4000</v>
      </c>
      <c r="M17" s="54"/>
      <c r="N17" s="54"/>
      <c r="O17" s="54"/>
      <c r="P17" s="54">
        <v>4000</v>
      </c>
      <c r="Q17" s="54"/>
      <c r="R17" s="54">
        <f t="shared" si="0"/>
        <v>4000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4000</v>
      </c>
      <c r="AI17" s="56">
        <f t="shared" si="5"/>
        <v>4000</v>
      </c>
      <c r="AJ17" s="56">
        <f t="shared" si="6"/>
        <v>0</v>
      </c>
      <c r="AK17" s="57">
        <f t="shared" si="7"/>
        <v>1</v>
      </c>
      <c r="AL17" s="56">
        <v>4000</v>
      </c>
      <c r="AM17" s="58">
        <v>4000</v>
      </c>
    </row>
    <row r="18" spans="2:39" ht="12.75">
      <c r="B18" s="28">
        <v>10</v>
      </c>
      <c r="C18" s="50">
        <v>2</v>
      </c>
      <c r="D18" s="121" t="s">
        <v>91</v>
      </c>
      <c r="E18" s="121"/>
      <c r="F18" s="121"/>
      <c r="G18" s="51">
        <v>219</v>
      </c>
      <c r="H18" s="52"/>
      <c r="I18" s="52"/>
      <c r="J18" s="53"/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92</v>
      </c>
      <c r="C2" s="123"/>
      <c r="D2" s="124" t="s">
        <v>93</v>
      </c>
      <c r="E2" s="124"/>
      <c r="F2" s="124"/>
      <c r="G2" s="124"/>
      <c r="H2" s="124" t="s">
        <v>94</v>
      </c>
      <c r="I2" s="124"/>
      <c r="J2" s="124"/>
      <c r="K2" s="124"/>
      <c r="L2" s="124" t="s">
        <v>95</v>
      </c>
      <c r="M2" s="2"/>
    </row>
    <row r="3" spans="1:13" ht="36">
      <c r="A3" s="2"/>
      <c r="B3" s="122"/>
      <c r="C3" s="123"/>
      <c r="D3" s="60" t="s">
        <v>96</v>
      </c>
      <c r="E3" s="61" t="s">
        <v>97</v>
      </c>
      <c r="F3" s="61" t="s">
        <v>98</v>
      </c>
      <c r="G3" s="125" t="s">
        <v>99</v>
      </c>
      <c r="H3" s="60" t="s">
        <v>96</v>
      </c>
      <c r="I3" s="61" t="s">
        <v>97</v>
      </c>
      <c r="J3" s="61" t="s">
        <v>98</v>
      </c>
      <c r="K3" s="124" t="s">
        <v>99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100</v>
      </c>
      <c r="G4" s="125"/>
      <c r="H4" s="60" t="s">
        <v>2</v>
      </c>
      <c r="I4" s="61" t="s">
        <v>3</v>
      </c>
      <c r="J4" s="61" t="s">
        <v>100</v>
      </c>
      <c r="K4" s="124"/>
      <c r="L4" s="124"/>
      <c r="M4" s="2"/>
    </row>
    <row r="5" spans="1:13" ht="12.75">
      <c r="A5" s="2"/>
      <c r="B5" s="63" t="s">
        <v>101</v>
      </c>
      <c r="C5" s="64" t="s">
        <v>102</v>
      </c>
      <c r="D5" s="65">
        <v>2149444</v>
      </c>
      <c r="E5" s="66">
        <v>160200</v>
      </c>
      <c r="F5" s="66">
        <v>299184</v>
      </c>
      <c r="G5" s="66">
        <f aca="true" t="shared" si="0" ref="G5:G16">SUM(D5:F5)</f>
        <v>2608828</v>
      </c>
      <c r="H5" s="66">
        <v>2026954</v>
      </c>
      <c r="I5" s="66"/>
      <c r="J5" s="66">
        <v>256232</v>
      </c>
      <c r="K5" s="66">
        <f aca="true" t="shared" si="1" ref="K5:K16">SUM(H5:J5)</f>
        <v>2283186</v>
      </c>
      <c r="L5" s="67">
        <f aca="true" t="shared" si="2" ref="L5:L17">IF(G5&lt;&gt;0,K5/G5*100,"")</f>
        <v>87.51768993586391</v>
      </c>
      <c r="M5" s="2"/>
    </row>
    <row r="6" spans="1:13" ht="12.75">
      <c r="A6" s="2"/>
      <c r="B6" s="68">
        <f aca="true" t="shared" si="3" ref="B6:B17">B5+1</f>
        <v>2</v>
      </c>
      <c r="C6" s="69" t="s">
        <v>103</v>
      </c>
      <c r="D6" s="70">
        <f>SUM(D7:D16)</f>
        <v>2035971</v>
      </c>
      <c r="E6" s="70">
        <f>SUM(E7:E16)</f>
        <v>456727</v>
      </c>
      <c r="F6" s="70">
        <f>SUM(F7:F16)</f>
        <v>0</v>
      </c>
      <c r="G6" s="70">
        <f t="shared" si="0"/>
        <v>2492698</v>
      </c>
      <c r="H6" s="70">
        <f>SUM(H7:H16)</f>
        <v>1959389</v>
      </c>
      <c r="I6" s="70">
        <f>SUM(I7:I16)</f>
        <v>246790</v>
      </c>
      <c r="J6" s="70">
        <f>SUM(J7:J16)</f>
        <v>0</v>
      </c>
      <c r="K6" s="71">
        <f t="shared" si="1"/>
        <v>2206179</v>
      </c>
      <c r="L6" s="72">
        <f t="shared" si="2"/>
        <v>88.50566735320524</v>
      </c>
      <c r="M6" s="2"/>
    </row>
    <row r="7" spans="1:13" ht="12.75">
      <c r="A7" s="2"/>
      <c r="B7" s="73">
        <f t="shared" si="3"/>
        <v>3</v>
      </c>
      <c r="C7" s="74" t="s">
        <v>104</v>
      </c>
      <c r="D7" s="75">
        <v>376752</v>
      </c>
      <c r="E7" s="75">
        <v>253309</v>
      </c>
      <c r="F7" s="75"/>
      <c r="G7" s="76">
        <f t="shared" si="0"/>
        <v>630061</v>
      </c>
      <c r="H7" s="77">
        <v>385046</v>
      </c>
      <c r="I7" s="77">
        <v>82000</v>
      </c>
      <c r="J7" s="78"/>
      <c r="K7" s="76">
        <f t="shared" si="1"/>
        <v>467046</v>
      </c>
      <c r="L7" s="72">
        <f t="shared" si="2"/>
        <v>74.12710832760638</v>
      </c>
      <c r="M7" s="2"/>
    </row>
    <row r="8" spans="1:13" ht="12.75">
      <c r="A8" s="2"/>
      <c r="B8" s="73">
        <f t="shared" si="3"/>
        <v>4</v>
      </c>
      <c r="C8" s="74" t="s">
        <v>105</v>
      </c>
      <c r="D8" s="75">
        <v>22979</v>
      </c>
      <c r="E8" s="75">
        <v>8498</v>
      </c>
      <c r="F8" s="75"/>
      <c r="G8" s="76">
        <f t="shared" si="0"/>
        <v>31477</v>
      </c>
      <c r="H8" s="77">
        <v>27500</v>
      </c>
      <c r="I8" s="77"/>
      <c r="J8" s="78"/>
      <c r="K8" s="76">
        <f t="shared" si="1"/>
        <v>27500</v>
      </c>
      <c r="L8" s="72">
        <f t="shared" si="2"/>
        <v>87.36537789497093</v>
      </c>
      <c r="M8" s="2"/>
    </row>
    <row r="9" spans="1:13" ht="12.75">
      <c r="A9" s="2"/>
      <c r="B9" s="73">
        <f t="shared" si="3"/>
        <v>5</v>
      </c>
      <c r="C9" s="74" t="s">
        <v>106</v>
      </c>
      <c r="D9" s="75">
        <v>101927</v>
      </c>
      <c r="E9" s="75">
        <v>3492</v>
      </c>
      <c r="F9" s="75"/>
      <c r="G9" s="76">
        <f t="shared" si="0"/>
        <v>105419</v>
      </c>
      <c r="H9" s="77">
        <v>107557</v>
      </c>
      <c r="I9" s="77">
        <v>11000</v>
      </c>
      <c r="J9" s="78"/>
      <c r="K9" s="76">
        <f t="shared" si="1"/>
        <v>118557</v>
      </c>
      <c r="L9" s="72">
        <f t="shared" si="2"/>
        <v>112.46264904808432</v>
      </c>
      <c r="M9" s="2"/>
    </row>
    <row r="10" spans="1:13" ht="12.75">
      <c r="A10" s="2"/>
      <c r="B10" s="73">
        <f t="shared" si="3"/>
        <v>6</v>
      </c>
      <c r="C10" s="74" t="s">
        <v>107</v>
      </c>
      <c r="D10" s="75">
        <v>30500</v>
      </c>
      <c r="E10" s="75">
        <v>98151</v>
      </c>
      <c r="F10" s="75"/>
      <c r="G10" s="76">
        <f t="shared" si="0"/>
        <v>128651</v>
      </c>
      <c r="H10" s="77">
        <v>31912</v>
      </c>
      <c r="I10" s="77">
        <v>26536</v>
      </c>
      <c r="J10" s="78"/>
      <c r="K10" s="76">
        <f t="shared" si="1"/>
        <v>58448</v>
      </c>
      <c r="L10" s="72">
        <f t="shared" si="2"/>
        <v>45.431438543035036</v>
      </c>
      <c r="M10" s="2"/>
    </row>
    <row r="11" spans="1:13" ht="12.75">
      <c r="A11" s="2"/>
      <c r="B11" s="73">
        <f t="shared" si="3"/>
        <v>7</v>
      </c>
      <c r="C11" s="74" t="s">
        <v>108</v>
      </c>
      <c r="D11" s="75">
        <v>1287100</v>
      </c>
      <c r="E11" s="75">
        <v>15734</v>
      </c>
      <c r="F11" s="75"/>
      <c r="G11" s="76">
        <f t="shared" si="0"/>
        <v>1302834</v>
      </c>
      <c r="H11" s="77">
        <v>1242016</v>
      </c>
      <c r="I11" s="77">
        <v>280</v>
      </c>
      <c r="J11" s="78"/>
      <c r="K11" s="76">
        <f t="shared" si="1"/>
        <v>1242296</v>
      </c>
      <c r="L11" s="72">
        <f t="shared" si="2"/>
        <v>95.35336044346401</v>
      </c>
      <c r="M11" s="2"/>
    </row>
    <row r="12" spans="1:13" ht="12.75">
      <c r="A12" s="2"/>
      <c r="B12" s="73">
        <f t="shared" si="3"/>
        <v>8</v>
      </c>
      <c r="C12" s="74" t="s">
        <v>109</v>
      </c>
      <c r="D12" s="75">
        <v>49320</v>
      </c>
      <c r="E12" s="75">
        <v>8482</v>
      </c>
      <c r="F12" s="75"/>
      <c r="G12" s="76">
        <f t="shared" si="0"/>
        <v>57802</v>
      </c>
      <c r="H12" s="77">
        <v>53575</v>
      </c>
      <c r="I12" s="77">
        <v>30000</v>
      </c>
      <c r="J12" s="78"/>
      <c r="K12" s="76">
        <f t="shared" si="1"/>
        <v>83575</v>
      </c>
      <c r="L12" s="72">
        <f t="shared" si="2"/>
        <v>144.58842254593267</v>
      </c>
      <c r="M12" s="2"/>
    </row>
    <row r="13" spans="1:13" ht="12.75">
      <c r="A13" s="2"/>
      <c r="B13" s="73">
        <f t="shared" si="3"/>
        <v>9</v>
      </c>
      <c r="C13" s="74" t="s">
        <v>110</v>
      </c>
      <c r="D13" s="75">
        <v>26663</v>
      </c>
      <c r="E13" s="75"/>
      <c r="F13" s="75"/>
      <c r="G13" s="76">
        <f t="shared" si="0"/>
        <v>26663</v>
      </c>
      <c r="H13" s="77">
        <v>26939</v>
      </c>
      <c r="I13" s="77"/>
      <c r="J13" s="78"/>
      <c r="K13" s="76">
        <f t="shared" si="1"/>
        <v>26939</v>
      </c>
      <c r="L13" s="72">
        <f t="shared" si="2"/>
        <v>101.03514233207065</v>
      </c>
      <c r="M13" s="2"/>
    </row>
    <row r="14" spans="1:13" ht="12.75">
      <c r="A14" s="2"/>
      <c r="B14" s="73">
        <f t="shared" si="3"/>
        <v>10</v>
      </c>
      <c r="C14" s="74" t="s">
        <v>111</v>
      </c>
      <c r="D14" s="75">
        <v>55181</v>
      </c>
      <c r="E14" s="75">
        <v>57528</v>
      </c>
      <c r="F14" s="75"/>
      <c r="G14" s="76">
        <f t="shared" si="0"/>
        <v>112709</v>
      </c>
      <c r="H14" s="77">
        <v>36752</v>
      </c>
      <c r="I14" s="77">
        <v>86381</v>
      </c>
      <c r="J14" s="78"/>
      <c r="K14" s="76">
        <f t="shared" si="1"/>
        <v>123133</v>
      </c>
      <c r="L14" s="72">
        <f t="shared" si="2"/>
        <v>109.24859594176152</v>
      </c>
      <c r="M14" s="2"/>
    </row>
    <row r="15" spans="1:13" ht="12.75">
      <c r="A15" s="2"/>
      <c r="B15" s="73">
        <f t="shared" si="3"/>
        <v>11</v>
      </c>
      <c r="C15" s="74" t="s">
        <v>112</v>
      </c>
      <c r="D15" s="75">
        <v>56262</v>
      </c>
      <c r="E15" s="75">
        <v>11533</v>
      </c>
      <c r="F15" s="75"/>
      <c r="G15" s="76">
        <f t="shared" si="0"/>
        <v>67795</v>
      </c>
      <c r="H15" s="77">
        <v>22402</v>
      </c>
      <c r="I15" s="77">
        <v>10593</v>
      </c>
      <c r="J15" s="78"/>
      <c r="K15" s="76">
        <f t="shared" si="1"/>
        <v>32995</v>
      </c>
      <c r="L15" s="72">
        <f t="shared" si="2"/>
        <v>48.668780883545985</v>
      </c>
      <c r="M15" s="2"/>
    </row>
    <row r="16" spans="1:13" ht="12.75">
      <c r="A16" s="2"/>
      <c r="B16" s="73">
        <f t="shared" si="3"/>
        <v>12</v>
      </c>
      <c r="C16" s="74" t="s">
        <v>113</v>
      </c>
      <c r="D16" s="75">
        <v>29287</v>
      </c>
      <c r="E16" s="75"/>
      <c r="F16" s="75"/>
      <c r="G16" s="76">
        <f t="shared" si="0"/>
        <v>29287</v>
      </c>
      <c r="H16" s="77">
        <v>25690</v>
      </c>
      <c r="I16" s="77"/>
      <c r="J16" s="78"/>
      <c r="K16" s="76">
        <f t="shared" si="1"/>
        <v>25690</v>
      </c>
      <c r="L16" s="72">
        <f t="shared" si="2"/>
        <v>87.71810018096767</v>
      </c>
      <c r="M16" s="2"/>
    </row>
    <row r="17" spans="1:13" ht="12.75">
      <c r="A17" s="2"/>
      <c r="B17" s="79">
        <f t="shared" si="3"/>
        <v>13</v>
      </c>
      <c r="C17" s="80" t="s">
        <v>114</v>
      </c>
      <c r="D17" s="81">
        <f aca="true" t="shared" si="4" ref="D17:K17">D5-D6</f>
        <v>113473</v>
      </c>
      <c r="E17" s="82">
        <f t="shared" si="4"/>
        <v>-296527</v>
      </c>
      <c r="F17" s="82">
        <f t="shared" si="4"/>
        <v>299184</v>
      </c>
      <c r="G17" s="82">
        <f t="shared" si="4"/>
        <v>116130</v>
      </c>
      <c r="H17" s="82">
        <f t="shared" si="4"/>
        <v>67565</v>
      </c>
      <c r="I17" s="82">
        <f t="shared" si="4"/>
        <v>-246790</v>
      </c>
      <c r="J17" s="82">
        <f t="shared" si="4"/>
        <v>256232</v>
      </c>
      <c r="K17" s="82">
        <f t="shared" si="4"/>
        <v>77007</v>
      </c>
      <c r="L17" s="83">
        <f t="shared" si="2"/>
        <v>66.31103074141049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</v>
      </c>
      <c r="D7" s="134" t="s">
        <v>118</v>
      </c>
      <c r="E7" s="134"/>
      <c r="F7" s="135"/>
      <c r="G7" s="91">
        <v>385046</v>
      </c>
      <c r="H7" s="92">
        <v>82000</v>
      </c>
      <c r="I7" s="91">
        <v>384304</v>
      </c>
      <c r="J7" s="92"/>
      <c r="K7" s="91">
        <v>397959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28</v>
      </c>
      <c r="E8" s="136"/>
      <c r="F8" s="137"/>
      <c r="G8" s="94">
        <v>371046</v>
      </c>
      <c r="H8" s="69">
        <v>72000</v>
      </c>
      <c r="I8" s="94">
        <v>370304</v>
      </c>
      <c r="J8" s="69"/>
      <c r="K8" s="94">
        <v>383959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29</v>
      </c>
      <c r="E9" s="136"/>
      <c r="F9" s="137"/>
      <c r="G9" s="94"/>
      <c r="H9" s="69">
        <v>10000</v>
      </c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36" t="s">
        <v>30</v>
      </c>
      <c r="E10" s="136"/>
      <c r="F10" s="137"/>
      <c r="G10" s="94">
        <v>8000</v>
      </c>
      <c r="H10" s="69"/>
      <c r="I10" s="94">
        <v>8000</v>
      </c>
      <c r="J10" s="69"/>
      <c r="K10" s="94">
        <v>8000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31</v>
      </c>
      <c r="E11" s="136"/>
      <c r="F11" s="137"/>
      <c r="G11" s="94">
        <v>6000</v>
      </c>
      <c r="H11" s="69"/>
      <c r="I11" s="94">
        <v>6000</v>
      </c>
      <c r="J11" s="69"/>
      <c r="K11" s="94">
        <v>6000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32</v>
      </c>
      <c r="E12" s="136"/>
      <c r="F12" s="137"/>
      <c r="G12" s="94"/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2</v>
      </c>
      <c r="D7" s="134" t="s">
        <v>119</v>
      </c>
      <c r="E7" s="134"/>
      <c r="F7" s="135"/>
      <c r="G7" s="91">
        <v>27500</v>
      </c>
      <c r="H7" s="92"/>
      <c r="I7" s="91">
        <v>17853</v>
      </c>
      <c r="J7" s="92"/>
      <c r="K7" s="91">
        <v>17853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35</v>
      </c>
      <c r="E8" s="136"/>
      <c r="F8" s="137"/>
      <c r="G8" s="94">
        <v>8161</v>
      </c>
      <c r="H8" s="69"/>
      <c r="I8" s="94">
        <v>8161</v>
      </c>
      <c r="J8" s="69"/>
      <c r="K8" s="94">
        <v>8161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36</v>
      </c>
      <c r="E9" s="136"/>
      <c r="F9" s="137"/>
      <c r="G9" s="94">
        <v>14928</v>
      </c>
      <c r="H9" s="69"/>
      <c r="I9" s="94">
        <v>5281</v>
      </c>
      <c r="J9" s="69"/>
      <c r="K9" s="94">
        <v>5281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37</v>
      </c>
      <c r="E10" s="136"/>
      <c r="F10" s="137"/>
      <c r="G10" s="94">
        <v>4411</v>
      </c>
      <c r="H10" s="69"/>
      <c r="I10" s="94">
        <v>4411</v>
      </c>
      <c r="J10" s="69"/>
      <c r="K10" s="94">
        <v>4411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3648</v>
      </c>
      <c r="H11" s="98"/>
      <c r="I11" s="97">
        <v>3648</v>
      </c>
      <c r="J11" s="98"/>
      <c r="K11" s="97">
        <v>3648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763</v>
      </c>
      <c r="H12" s="98"/>
      <c r="I12" s="97">
        <v>763</v>
      </c>
      <c r="J12" s="98"/>
      <c r="K12" s="97">
        <v>763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3</v>
      </c>
      <c r="D7" s="134" t="s">
        <v>120</v>
      </c>
      <c r="E7" s="134"/>
      <c r="F7" s="135"/>
      <c r="G7" s="91">
        <v>107557</v>
      </c>
      <c r="H7" s="92">
        <v>11000</v>
      </c>
      <c r="I7" s="91">
        <v>103230</v>
      </c>
      <c r="J7" s="92"/>
      <c r="K7" s="91">
        <v>103230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42</v>
      </c>
      <c r="E8" s="136"/>
      <c r="F8" s="137"/>
      <c r="G8" s="94">
        <v>93400</v>
      </c>
      <c r="H8" s="69"/>
      <c r="I8" s="94">
        <v>93400</v>
      </c>
      <c r="J8" s="69"/>
      <c r="K8" s="94">
        <v>93400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43</v>
      </c>
      <c r="E9" s="136"/>
      <c r="F9" s="137"/>
      <c r="G9" s="94">
        <v>3000</v>
      </c>
      <c r="H9" s="69">
        <v>11000</v>
      </c>
      <c r="I9" s="94">
        <v>3000</v>
      </c>
      <c r="J9" s="69"/>
      <c r="K9" s="94">
        <v>3000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44</v>
      </c>
      <c r="E10" s="136"/>
      <c r="F10" s="137"/>
      <c r="G10" s="94">
        <v>11157</v>
      </c>
      <c r="H10" s="69"/>
      <c r="I10" s="94">
        <v>6830</v>
      </c>
      <c r="J10" s="69"/>
      <c r="K10" s="94">
        <v>6830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4</v>
      </c>
      <c r="D7" s="134" t="s">
        <v>121</v>
      </c>
      <c r="E7" s="134"/>
      <c r="F7" s="135"/>
      <c r="G7" s="91">
        <v>31912</v>
      </c>
      <c r="H7" s="92">
        <v>26536</v>
      </c>
      <c r="I7" s="91">
        <v>31912</v>
      </c>
      <c r="J7" s="92">
        <v>44964</v>
      </c>
      <c r="K7" s="91">
        <v>31912</v>
      </c>
      <c r="L7" s="93">
        <v>31309</v>
      </c>
      <c r="M7" s="2"/>
    </row>
    <row r="8" spans="1:13" ht="12.75">
      <c r="A8" s="2"/>
      <c r="B8" s="89">
        <v>2</v>
      </c>
      <c r="C8" s="88">
        <v>1</v>
      </c>
      <c r="D8" s="136" t="s">
        <v>47</v>
      </c>
      <c r="E8" s="136"/>
      <c r="F8" s="137"/>
      <c r="G8" s="94">
        <v>30912</v>
      </c>
      <c r="H8" s="69">
        <v>4536</v>
      </c>
      <c r="I8" s="94">
        <v>30912</v>
      </c>
      <c r="J8" s="69"/>
      <c r="K8" s="94">
        <v>30912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48</v>
      </c>
      <c r="E9" s="136"/>
      <c r="F9" s="137"/>
      <c r="G9" s="94">
        <v>1000</v>
      </c>
      <c r="H9" s="69">
        <v>22000</v>
      </c>
      <c r="I9" s="94">
        <v>1000</v>
      </c>
      <c r="J9" s="69">
        <v>44964</v>
      </c>
      <c r="K9" s="94">
        <v>1000</v>
      </c>
      <c r="L9" s="95">
        <v>31309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5</v>
      </c>
      <c r="D7" s="134" t="s">
        <v>122</v>
      </c>
      <c r="E7" s="134"/>
      <c r="F7" s="135"/>
      <c r="G7" s="91">
        <v>1242016</v>
      </c>
      <c r="H7" s="92">
        <v>280</v>
      </c>
      <c r="I7" s="91">
        <v>1157650</v>
      </c>
      <c r="J7" s="92"/>
      <c r="K7" s="91">
        <v>1157650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51</v>
      </c>
      <c r="E8" s="136"/>
      <c r="F8" s="137"/>
      <c r="G8" s="94">
        <v>334962</v>
      </c>
      <c r="H8" s="69"/>
      <c r="I8" s="94">
        <v>298700</v>
      </c>
      <c r="J8" s="69"/>
      <c r="K8" s="94">
        <v>298700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52</v>
      </c>
      <c r="E9" s="136"/>
      <c r="F9" s="137"/>
      <c r="G9" s="94">
        <v>710834</v>
      </c>
      <c r="H9" s="69">
        <v>280</v>
      </c>
      <c r="I9" s="94">
        <v>665950</v>
      </c>
      <c r="J9" s="69"/>
      <c r="K9" s="94">
        <v>665950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34975</v>
      </c>
      <c r="H10" s="98">
        <v>280</v>
      </c>
      <c r="I10" s="97">
        <v>5000</v>
      </c>
      <c r="J10" s="98"/>
      <c r="K10" s="97">
        <v>5000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675859</v>
      </c>
      <c r="H11" s="98"/>
      <c r="I11" s="97">
        <v>660950</v>
      </c>
      <c r="J11" s="98"/>
      <c r="K11" s="97">
        <v>660950</v>
      </c>
      <c r="L11" s="99"/>
      <c r="M11" s="2"/>
    </row>
    <row r="12" spans="1:13" ht="12.75">
      <c r="A12" s="2"/>
      <c r="B12" s="89">
        <v>6</v>
      </c>
      <c r="C12" s="88">
        <v>3</v>
      </c>
      <c r="D12" s="136" t="s">
        <v>55</v>
      </c>
      <c r="E12" s="136"/>
      <c r="F12" s="137"/>
      <c r="G12" s="94">
        <v>158760</v>
      </c>
      <c r="H12" s="69"/>
      <c r="I12" s="94">
        <v>156400</v>
      </c>
      <c r="J12" s="69"/>
      <c r="K12" s="94">
        <v>156400</v>
      </c>
      <c r="L12" s="95"/>
      <c r="M12" s="2"/>
    </row>
    <row r="13" spans="1:13" ht="12.75">
      <c r="A13" s="2"/>
      <c r="B13" s="89">
        <v>7</v>
      </c>
      <c r="C13" s="88">
        <v>4</v>
      </c>
      <c r="D13" s="136" t="s">
        <v>56</v>
      </c>
      <c r="E13" s="136"/>
      <c r="F13" s="137"/>
      <c r="G13" s="94">
        <v>37460</v>
      </c>
      <c r="H13" s="69"/>
      <c r="I13" s="94">
        <v>36600</v>
      </c>
      <c r="J13" s="69"/>
      <c r="K13" s="94">
        <v>36600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6</v>
      </c>
      <c r="D7" s="134" t="s">
        <v>123</v>
      </c>
      <c r="E7" s="134"/>
      <c r="F7" s="135"/>
      <c r="G7" s="91">
        <v>53575</v>
      </c>
      <c r="H7" s="92">
        <v>30000</v>
      </c>
      <c r="I7" s="91">
        <v>53310</v>
      </c>
      <c r="J7" s="92"/>
      <c r="K7" s="91">
        <v>53310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59</v>
      </c>
      <c r="E8" s="136"/>
      <c r="F8" s="137"/>
      <c r="G8" s="94">
        <v>30800</v>
      </c>
      <c r="H8" s="69">
        <v>20000</v>
      </c>
      <c r="I8" s="94">
        <v>30800</v>
      </c>
      <c r="J8" s="69"/>
      <c r="K8" s="94">
        <v>30800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60</v>
      </c>
      <c r="E9" s="136"/>
      <c r="F9" s="137"/>
      <c r="G9" s="94">
        <v>4000</v>
      </c>
      <c r="H9" s="69"/>
      <c r="I9" s="94">
        <v>4000</v>
      </c>
      <c r="J9" s="69"/>
      <c r="K9" s="94">
        <v>4000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61</v>
      </c>
      <c r="E10" s="136"/>
      <c r="F10" s="137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62</v>
      </c>
      <c r="E11" s="136"/>
      <c r="F11" s="137"/>
      <c r="G11" s="94">
        <v>3010</v>
      </c>
      <c r="H11" s="69"/>
      <c r="I11" s="94">
        <v>3010</v>
      </c>
      <c r="J11" s="69"/>
      <c r="K11" s="94">
        <v>3010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63</v>
      </c>
      <c r="E12" s="136"/>
      <c r="F12" s="137"/>
      <c r="G12" s="94">
        <v>265</v>
      </c>
      <c r="H12" s="69"/>
      <c r="I12" s="94"/>
      <c r="J12" s="69"/>
      <c r="K12" s="94"/>
      <c r="L12" s="95"/>
      <c r="M12" s="2"/>
    </row>
    <row r="13" spans="1:13" ht="12.75">
      <c r="A13" s="2"/>
      <c r="B13" s="89">
        <v>7</v>
      </c>
      <c r="C13" s="88">
        <v>6</v>
      </c>
      <c r="D13" s="136" t="s">
        <v>64</v>
      </c>
      <c r="E13" s="136"/>
      <c r="F13" s="137"/>
      <c r="G13" s="94">
        <v>15000</v>
      </c>
      <c r="H13" s="69">
        <v>10000</v>
      </c>
      <c r="I13" s="94">
        <v>15000</v>
      </c>
      <c r="J13" s="69"/>
      <c r="K13" s="94">
        <v>15000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65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7</v>
      </c>
      <c r="D7" s="134" t="s">
        <v>124</v>
      </c>
      <c r="E7" s="134"/>
      <c r="F7" s="135"/>
      <c r="G7" s="91">
        <v>26939</v>
      </c>
      <c r="H7" s="92"/>
      <c r="I7" s="91">
        <v>24175</v>
      </c>
      <c r="J7" s="92"/>
      <c r="K7" s="91">
        <v>24175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67</v>
      </c>
      <c r="E8" s="136"/>
      <c r="F8" s="137"/>
      <c r="G8" s="94">
        <v>26939</v>
      </c>
      <c r="H8" s="69"/>
      <c r="I8" s="94">
        <v>24175</v>
      </c>
      <c r="J8" s="69"/>
      <c r="K8" s="94">
        <v>24175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68</v>
      </c>
      <c r="E9" s="136"/>
      <c r="F9" s="137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8</v>
      </c>
      <c r="D7" s="134" t="s">
        <v>125</v>
      </c>
      <c r="E7" s="134"/>
      <c r="F7" s="135"/>
      <c r="G7" s="91">
        <v>36752</v>
      </c>
      <c r="H7" s="92">
        <v>86381</v>
      </c>
      <c r="I7" s="91">
        <v>27454</v>
      </c>
      <c r="J7" s="92"/>
      <c r="K7" s="91">
        <v>27454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71</v>
      </c>
      <c r="E8" s="136"/>
      <c r="F8" s="137"/>
      <c r="G8" s="94">
        <v>21626</v>
      </c>
      <c r="H8" s="69">
        <v>40000</v>
      </c>
      <c r="I8" s="94">
        <v>17828</v>
      </c>
      <c r="J8" s="69"/>
      <c r="K8" s="94">
        <v>17828</v>
      </c>
      <c r="L8" s="95"/>
      <c r="M8" s="2"/>
    </row>
    <row r="9" spans="1:13" ht="12.75">
      <c r="A9" s="2"/>
      <c r="B9" s="89">
        <v>3</v>
      </c>
      <c r="C9" s="96">
        <v>1</v>
      </c>
      <c r="D9" s="138" t="s">
        <v>71</v>
      </c>
      <c r="E9" s="138"/>
      <c r="F9" s="139"/>
      <c r="G9" s="97">
        <v>19733</v>
      </c>
      <c r="H9" s="98">
        <v>30000</v>
      </c>
      <c r="I9" s="97">
        <v>17828</v>
      </c>
      <c r="J9" s="98"/>
      <c r="K9" s="97">
        <v>17828</v>
      </c>
      <c r="L9" s="99"/>
      <c r="M9" s="2"/>
    </row>
    <row r="10" spans="1:13" ht="12.75">
      <c r="A10" s="2"/>
      <c r="B10" s="89">
        <v>4</v>
      </c>
      <c r="C10" s="96">
        <v>2</v>
      </c>
      <c r="D10" s="138" t="s">
        <v>72</v>
      </c>
      <c r="E10" s="138"/>
      <c r="F10" s="139"/>
      <c r="G10" s="97"/>
      <c r="H10" s="98">
        <v>10000</v>
      </c>
      <c r="I10" s="97"/>
      <c r="J10" s="98"/>
      <c r="K10" s="97"/>
      <c r="L10" s="99"/>
      <c r="M10" s="2"/>
    </row>
    <row r="11" spans="1:13" ht="12.75">
      <c r="A11" s="2"/>
      <c r="B11" s="89">
        <v>5</v>
      </c>
      <c r="C11" s="96">
        <v>3</v>
      </c>
      <c r="D11" s="138" t="s">
        <v>73</v>
      </c>
      <c r="E11" s="138"/>
      <c r="F11" s="139"/>
      <c r="G11" s="97">
        <v>1893</v>
      </c>
      <c r="H11" s="98"/>
      <c r="I11" s="97"/>
      <c r="J11" s="98"/>
      <c r="K11" s="97"/>
      <c r="L11" s="99"/>
      <c r="M11" s="2"/>
    </row>
    <row r="12" spans="1:13" ht="12.75">
      <c r="A12" s="2"/>
      <c r="B12" s="89">
        <v>6</v>
      </c>
      <c r="C12" s="88">
        <v>2</v>
      </c>
      <c r="D12" s="136" t="s">
        <v>74</v>
      </c>
      <c r="E12" s="136"/>
      <c r="F12" s="137"/>
      <c r="G12" s="94">
        <v>14426</v>
      </c>
      <c r="H12" s="69">
        <v>36381</v>
      </c>
      <c r="I12" s="94">
        <v>8926</v>
      </c>
      <c r="J12" s="69"/>
      <c r="K12" s="94">
        <v>8926</v>
      </c>
      <c r="L12" s="95"/>
      <c r="M12" s="2"/>
    </row>
    <row r="13" spans="1:13" ht="12.75">
      <c r="A13" s="2"/>
      <c r="B13" s="89">
        <v>7</v>
      </c>
      <c r="C13" s="88">
        <v>3</v>
      </c>
      <c r="D13" s="136" t="s">
        <v>75</v>
      </c>
      <c r="E13" s="136"/>
      <c r="F13" s="137"/>
      <c r="G13" s="94">
        <v>700</v>
      </c>
      <c r="H13" s="69">
        <v>10000</v>
      </c>
      <c r="I13" s="94">
        <v>700</v>
      </c>
      <c r="J13" s="69"/>
      <c r="K13" s="94">
        <v>700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F1" sqref="AF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0039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33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2</v>
      </c>
      <c r="D9" s="119" t="s">
        <v>34</v>
      </c>
      <c r="E9" s="119"/>
      <c r="F9" s="119"/>
      <c r="G9" s="30">
        <v>41407</v>
      </c>
      <c r="H9" s="31">
        <v>11045</v>
      </c>
      <c r="I9" s="31">
        <v>23976</v>
      </c>
      <c r="J9" s="32">
        <v>26958</v>
      </c>
      <c r="K9" s="33"/>
      <c r="L9" s="34">
        <v>27353</v>
      </c>
      <c r="M9" s="35">
        <v>5318</v>
      </c>
      <c r="N9" s="35">
        <v>2301</v>
      </c>
      <c r="O9" s="35">
        <v>19881</v>
      </c>
      <c r="P9" s="35"/>
      <c r="Q9" s="35"/>
      <c r="R9" s="35">
        <f aca="true" t="shared" si="0" ref="R9:R14">SUM(M9:Q9)</f>
        <v>27500</v>
      </c>
      <c r="S9" s="35">
        <f aca="true" t="shared" si="1" ref="S9:S14">R9-L9</f>
        <v>147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4">SUM(V9:AD9)</f>
        <v>0</v>
      </c>
      <c r="AF9" s="35">
        <f aca="true" t="shared" si="3" ref="AF9:AF14">AE9-U9</f>
        <v>0</v>
      </c>
      <c r="AG9" s="36"/>
      <c r="AH9" s="37">
        <f aca="true" t="shared" si="4" ref="AH9:AH14">L9+U9</f>
        <v>27353</v>
      </c>
      <c r="AI9" s="38">
        <f aca="true" t="shared" si="5" ref="AI9:AI14">R9+AE9</f>
        <v>27500</v>
      </c>
      <c r="AJ9" s="38">
        <f aca="true" t="shared" si="6" ref="AJ9:AJ14">AI9-AH9</f>
        <v>147</v>
      </c>
      <c r="AK9" s="39">
        <f aca="true" t="shared" si="7" ref="AK9:AK14">IF(AH9=0,"",AI9/AH9)</f>
        <v>1.0053741819910065</v>
      </c>
      <c r="AL9" s="38">
        <v>17853</v>
      </c>
      <c r="AM9" s="40">
        <v>17853</v>
      </c>
    </row>
    <row r="10" spans="2:39" ht="12.75">
      <c r="B10" s="28">
        <v>2</v>
      </c>
      <c r="C10" s="41">
        <v>1</v>
      </c>
      <c r="D10" s="120" t="s">
        <v>35</v>
      </c>
      <c r="E10" s="120"/>
      <c r="F10" s="120"/>
      <c r="G10" s="42">
        <v>9418</v>
      </c>
      <c r="H10" s="43">
        <v>8153</v>
      </c>
      <c r="I10" s="43">
        <v>8258</v>
      </c>
      <c r="J10" s="44">
        <v>8382</v>
      </c>
      <c r="K10" s="33"/>
      <c r="L10" s="45">
        <v>8161</v>
      </c>
      <c r="M10" s="45">
        <v>5318</v>
      </c>
      <c r="N10" s="45">
        <v>1859</v>
      </c>
      <c r="O10" s="45">
        <v>984</v>
      </c>
      <c r="P10" s="45"/>
      <c r="Q10" s="45"/>
      <c r="R10" s="45">
        <f t="shared" si="0"/>
        <v>8161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8161</v>
      </c>
      <c r="AI10" s="47">
        <f t="shared" si="5"/>
        <v>8161</v>
      </c>
      <c r="AJ10" s="47">
        <f t="shared" si="6"/>
        <v>0</v>
      </c>
      <c r="AK10" s="48">
        <f t="shared" si="7"/>
        <v>1</v>
      </c>
      <c r="AL10" s="47">
        <v>8161</v>
      </c>
      <c r="AM10" s="49">
        <v>8161</v>
      </c>
    </row>
    <row r="11" spans="2:39" ht="12.75">
      <c r="B11" s="28">
        <v>3</v>
      </c>
      <c r="C11" s="41">
        <v>2</v>
      </c>
      <c r="D11" s="120" t="s">
        <v>36</v>
      </c>
      <c r="E11" s="120"/>
      <c r="F11" s="120"/>
      <c r="G11" s="42">
        <v>30406</v>
      </c>
      <c r="H11" s="43">
        <v>2892</v>
      </c>
      <c r="I11" s="43">
        <v>11307</v>
      </c>
      <c r="J11" s="44">
        <v>16723</v>
      </c>
      <c r="K11" s="33"/>
      <c r="L11" s="45">
        <v>14781</v>
      </c>
      <c r="M11" s="45"/>
      <c r="N11" s="45">
        <v>131</v>
      </c>
      <c r="O11" s="45">
        <v>14797</v>
      </c>
      <c r="P11" s="45"/>
      <c r="Q11" s="45"/>
      <c r="R11" s="45">
        <f t="shared" si="0"/>
        <v>14928</v>
      </c>
      <c r="S11" s="45">
        <f t="shared" si="1"/>
        <v>147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14781</v>
      </c>
      <c r="AI11" s="47">
        <f t="shared" si="5"/>
        <v>14928</v>
      </c>
      <c r="AJ11" s="47">
        <f t="shared" si="6"/>
        <v>147</v>
      </c>
      <c r="AK11" s="48">
        <f t="shared" si="7"/>
        <v>1.0099451999188147</v>
      </c>
      <c r="AL11" s="47">
        <v>5281</v>
      </c>
      <c r="AM11" s="49">
        <v>5281</v>
      </c>
    </row>
    <row r="12" spans="2:39" ht="12.75">
      <c r="B12" s="28">
        <v>4</v>
      </c>
      <c r="C12" s="41">
        <v>3</v>
      </c>
      <c r="D12" s="120" t="s">
        <v>37</v>
      </c>
      <c r="E12" s="120"/>
      <c r="F12" s="120"/>
      <c r="G12" s="42">
        <v>1583</v>
      </c>
      <c r="H12" s="43"/>
      <c r="I12" s="43">
        <v>4411</v>
      </c>
      <c r="J12" s="44">
        <v>1853</v>
      </c>
      <c r="K12" s="33"/>
      <c r="L12" s="45">
        <v>4411</v>
      </c>
      <c r="M12" s="45"/>
      <c r="N12" s="45">
        <v>311</v>
      </c>
      <c r="O12" s="45">
        <v>4100</v>
      </c>
      <c r="P12" s="45"/>
      <c r="Q12" s="45"/>
      <c r="R12" s="45">
        <f t="shared" si="0"/>
        <v>4411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4411</v>
      </c>
      <c r="AI12" s="47">
        <f t="shared" si="5"/>
        <v>4411</v>
      </c>
      <c r="AJ12" s="47">
        <f t="shared" si="6"/>
        <v>0</v>
      </c>
      <c r="AK12" s="48">
        <f t="shared" si="7"/>
        <v>1</v>
      </c>
      <c r="AL12" s="47">
        <v>4411</v>
      </c>
      <c r="AM12" s="49">
        <v>4411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1583</v>
      </c>
      <c r="H13" s="52"/>
      <c r="I13" s="52">
        <v>3648</v>
      </c>
      <c r="J13" s="53">
        <v>1323</v>
      </c>
      <c r="K13" s="33"/>
      <c r="L13" s="54">
        <v>3648</v>
      </c>
      <c r="M13" s="54"/>
      <c r="N13" s="54">
        <v>148</v>
      </c>
      <c r="O13" s="54">
        <v>3500</v>
      </c>
      <c r="P13" s="54"/>
      <c r="Q13" s="54"/>
      <c r="R13" s="54">
        <f t="shared" si="0"/>
        <v>3648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3648</v>
      </c>
      <c r="AI13" s="56">
        <f t="shared" si="5"/>
        <v>3648</v>
      </c>
      <c r="AJ13" s="56">
        <f t="shared" si="6"/>
        <v>0</v>
      </c>
      <c r="AK13" s="57">
        <f t="shared" si="7"/>
        <v>1</v>
      </c>
      <c r="AL13" s="56">
        <v>3648</v>
      </c>
      <c r="AM13" s="58">
        <v>3648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/>
      <c r="H14" s="52"/>
      <c r="I14" s="52">
        <v>763</v>
      </c>
      <c r="J14" s="53">
        <v>530</v>
      </c>
      <c r="K14" s="33"/>
      <c r="L14" s="54">
        <v>763</v>
      </c>
      <c r="M14" s="54"/>
      <c r="N14" s="54">
        <v>163</v>
      </c>
      <c r="O14" s="54">
        <v>600</v>
      </c>
      <c r="P14" s="54"/>
      <c r="Q14" s="54"/>
      <c r="R14" s="54">
        <f t="shared" si="0"/>
        <v>763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763</v>
      </c>
      <c r="AJ14" s="56">
        <f t="shared" si="6"/>
        <v>0</v>
      </c>
      <c r="AK14" s="57">
        <f t="shared" si="7"/>
        <v>1</v>
      </c>
      <c r="AL14" s="56">
        <v>763</v>
      </c>
      <c r="AM14" s="58">
        <v>763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76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9</v>
      </c>
      <c r="D7" s="134" t="s">
        <v>126</v>
      </c>
      <c r="E7" s="134"/>
      <c r="F7" s="135"/>
      <c r="G7" s="91">
        <v>22402</v>
      </c>
      <c r="H7" s="92">
        <v>10593</v>
      </c>
      <c r="I7" s="91">
        <v>18546</v>
      </c>
      <c r="J7" s="92"/>
      <c r="K7" s="91">
        <v>18546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78</v>
      </c>
      <c r="E8" s="136"/>
      <c r="F8" s="137"/>
      <c r="G8" s="94">
        <v>20402</v>
      </c>
      <c r="H8" s="69">
        <v>10593</v>
      </c>
      <c r="I8" s="94">
        <v>16546</v>
      </c>
      <c r="J8" s="69"/>
      <c r="K8" s="94">
        <v>16546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79</v>
      </c>
      <c r="E9" s="136"/>
      <c r="F9" s="137"/>
      <c r="G9" s="94">
        <v>2000</v>
      </c>
      <c r="H9" s="69"/>
      <c r="I9" s="94">
        <v>2000</v>
      </c>
      <c r="J9" s="69"/>
      <c r="K9" s="94">
        <v>2000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80</v>
      </c>
      <c r="E10" s="136"/>
      <c r="F10" s="137"/>
      <c r="G10" s="94"/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131</v>
      </c>
    </row>
    <row r="2" ht="15.75">
      <c r="B2" s="1" t="s">
        <v>81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115</v>
      </c>
      <c r="H4" s="127"/>
      <c r="I4" s="126" t="s">
        <v>116</v>
      </c>
      <c r="J4" s="127"/>
      <c r="K4" s="126" t="s">
        <v>117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10</v>
      </c>
      <c r="D7" s="134" t="s">
        <v>127</v>
      </c>
      <c r="E7" s="134"/>
      <c r="F7" s="135"/>
      <c r="G7" s="91">
        <v>25690</v>
      </c>
      <c r="H7" s="92"/>
      <c r="I7" s="91">
        <v>25690</v>
      </c>
      <c r="J7" s="92"/>
      <c r="K7" s="91">
        <v>25690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83</v>
      </c>
      <c r="E8" s="136"/>
      <c r="F8" s="137"/>
      <c r="G8" s="94">
        <v>16490</v>
      </c>
      <c r="H8" s="69"/>
      <c r="I8" s="94">
        <v>16490</v>
      </c>
      <c r="J8" s="69"/>
      <c r="K8" s="94">
        <v>16490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84</v>
      </c>
      <c r="E9" s="136"/>
      <c r="F9" s="137"/>
      <c r="G9" s="94">
        <v>2000</v>
      </c>
      <c r="H9" s="69"/>
      <c r="I9" s="94">
        <v>2000</v>
      </c>
      <c r="J9" s="69"/>
      <c r="K9" s="94">
        <v>2000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85</v>
      </c>
      <c r="E10" s="136"/>
      <c r="F10" s="137"/>
      <c r="G10" s="94">
        <v>3200</v>
      </c>
      <c r="H10" s="69"/>
      <c r="I10" s="94">
        <v>3200</v>
      </c>
      <c r="J10" s="69"/>
      <c r="K10" s="94">
        <v>3200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86</v>
      </c>
      <c r="E11" s="138"/>
      <c r="F11" s="139"/>
      <c r="G11" s="97">
        <v>500</v>
      </c>
      <c r="H11" s="98"/>
      <c r="I11" s="97">
        <v>500</v>
      </c>
      <c r="J11" s="98"/>
      <c r="K11" s="97">
        <v>500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87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88</v>
      </c>
      <c r="E13" s="138"/>
      <c r="F13" s="139"/>
      <c r="G13" s="97">
        <v>700</v>
      </c>
      <c r="H13" s="98"/>
      <c r="I13" s="97">
        <v>700</v>
      </c>
      <c r="J13" s="98"/>
      <c r="K13" s="97">
        <v>700</v>
      </c>
      <c r="L13" s="99"/>
      <c r="M13" s="2"/>
    </row>
    <row r="14" spans="1:13" ht="12.75">
      <c r="A14" s="2"/>
      <c r="B14" s="89">
        <v>8</v>
      </c>
      <c r="C14" s="88">
        <v>4</v>
      </c>
      <c r="D14" s="136" t="s">
        <v>89</v>
      </c>
      <c r="E14" s="136"/>
      <c r="F14" s="137"/>
      <c r="G14" s="94">
        <v>4000</v>
      </c>
      <c r="H14" s="69"/>
      <c r="I14" s="94">
        <v>4000</v>
      </c>
      <c r="J14" s="69"/>
      <c r="K14" s="94">
        <v>4000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90</v>
      </c>
      <c r="E15" s="138"/>
      <c r="F15" s="139"/>
      <c r="G15" s="97">
        <v>4000</v>
      </c>
      <c r="H15" s="98"/>
      <c r="I15" s="97">
        <v>4000</v>
      </c>
      <c r="J15" s="98"/>
      <c r="K15" s="97">
        <v>4000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91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131</v>
      </c>
      <c r="B1" s="2"/>
      <c r="C1" s="2"/>
      <c r="D1" s="2"/>
      <c r="E1" s="2"/>
      <c r="F1" s="2"/>
      <c r="G1" s="2"/>
    </row>
    <row r="2" spans="1:8" ht="12.75">
      <c r="A2" s="2"/>
      <c r="B2" s="140" t="s">
        <v>92</v>
      </c>
      <c r="C2" s="141"/>
      <c r="D2" s="142" t="s">
        <v>93</v>
      </c>
      <c r="E2" s="142" t="s">
        <v>94</v>
      </c>
      <c r="F2" s="142" t="s">
        <v>128</v>
      </c>
      <c r="G2" s="142" t="s">
        <v>129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101</v>
      </c>
      <c r="C4" s="64" t="s">
        <v>102</v>
      </c>
      <c r="D4" s="100">
        <v>2608828</v>
      </c>
      <c r="E4" s="66">
        <v>2283186</v>
      </c>
      <c r="F4" s="66">
        <v>1889088</v>
      </c>
      <c r="G4" s="101">
        <v>1889088</v>
      </c>
      <c r="H4" s="2"/>
    </row>
    <row r="5" spans="1:8" ht="12.75">
      <c r="A5" s="2"/>
      <c r="B5" s="68" t="s">
        <v>130</v>
      </c>
      <c r="C5" s="69" t="s">
        <v>103</v>
      </c>
      <c r="D5" s="102">
        <f>SUM(D6:D15)</f>
        <v>2492698</v>
      </c>
      <c r="E5" s="103">
        <f>SUM(E6:E15)</f>
        <v>2206179</v>
      </c>
      <c r="F5" s="103">
        <f>SUM(F6:F15)</f>
        <v>1889088</v>
      </c>
      <c r="G5" s="104">
        <f>SUM(G6:G15)</f>
        <v>1889088</v>
      </c>
      <c r="H5" s="2"/>
    </row>
    <row r="6" spans="1:8" ht="12.75">
      <c r="A6" s="2"/>
      <c r="B6" s="73">
        <f aca="true" t="shared" si="0" ref="B6:B16">B5+1</f>
        <v>3</v>
      </c>
      <c r="C6" s="105" t="s">
        <v>104</v>
      </c>
      <c r="D6" s="75">
        <v>630061</v>
      </c>
      <c r="E6" s="75">
        <v>467046</v>
      </c>
      <c r="F6" s="76">
        <v>384304</v>
      </c>
      <c r="G6" s="106">
        <v>397959</v>
      </c>
      <c r="H6" s="2"/>
    </row>
    <row r="7" spans="1:8" ht="12.75">
      <c r="A7" s="2"/>
      <c r="B7" s="73">
        <f t="shared" si="0"/>
        <v>4</v>
      </c>
      <c r="C7" s="105" t="s">
        <v>105</v>
      </c>
      <c r="D7" s="75">
        <v>31477</v>
      </c>
      <c r="E7" s="75">
        <v>27500</v>
      </c>
      <c r="F7" s="76">
        <v>17853</v>
      </c>
      <c r="G7" s="106">
        <v>17853</v>
      </c>
      <c r="H7" s="2"/>
    </row>
    <row r="8" spans="1:8" ht="12.75">
      <c r="A8" s="2"/>
      <c r="B8" s="73">
        <f t="shared" si="0"/>
        <v>5</v>
      </c>
      <c r="C8" s="105" t="s">
        <v>106</v>
      </c>
      <c r="D8" s="75">
        <v>105419</v>
      </c>
      <c r="E8" s="75">
        <v>118557</v>
      </c>
      <c r="F8" s="76">
        <v>103230</v>
      </c>
      <c r="G8" s="106">
        <v>103230</v>
      </c>
      <c r="H8" s="2"/>
    </row>
    <row r="9" spans="1:8" ht="12.75">
      <c r="A9" s="2"/>
      <c r="B9" s="73">
        <f t="shared" si="0"/>
        <v>6</v>
      </c>
      <c r="C9" s="105" t="s">
        <v>107</v>
      </c>
      <c r="D9" s="75">
        <v>128651</v>
      </c>
      <c r="E9" s="75">
        <v>58448</v>
      </c>
      <c r="F9" s="76">
        <v>76876</v>
      </c>
      <c r="G9" s="106">
        <v>63221</v>
      </c>
      <c r="H9" s="2"/>
    </row>
    <row r="10" spans="1:8" ht="12.75">
      <c r="A10" s="2"/>
      <c r="B10" s="73">
        <f t="shared" si="0"/>
        <v>7</v>
      </c>
      <c r="C10" s="105" t="s">
        <v>108</v>
      </c>
      <c r="D10" s="75">
        <v>1302834</v>
      </c>
      <c r="E10" s="75">
        <v>1242296</v>
      </c>
      <c r="F10" s="76">
        <v>1157650</v>
      </c>
      <c r="G10" s="106">
        <v>1157650</v>
      </c>
      <c r="H10" s="2"/>
    </row>
    <row r="11" spans="1:8" ht="12.75">
      <c r="A11" s="2"/>
      <c r="B11" s="73">
        <f t="shared" si="0"/>
        <v>8</v>
      </c>
      <c r="C11" s="105" t="s">
        <v>109</v>
      </c>
      <c r="D11" s="75">
        <v>57802</v>
      </c>
      <c r="E11" s="75">
        <v>83575</v>
      </c>
      <c r="F11" s="76">
        <v>53310</v>
      </c>
      <c r="G11" s="106">
        <v>53310</v>
      </c>
      <c r="H11" s="2"/>
    </row>
    <row r="12" spans="1:8" ht="12.75">
      <c r="A12" s="2"/>
      <c r="B12" s="73">
        <f t="shared" si="0"/>
        <v>9</v>
      </c>
      <c r="C12" s="105" t="s">
        <v>110</v>
      </c>
      <c r="D12" s="75">
        <v>26663</v>
      </c>
      <c r="E12" s="75">
        <v>26939</v>
      </c>
      <c r="F12" s="76">
        <v>24175</v>
      </c>
      <c r="G12" s="106">
        <v>24175</v>
      </c>
      <c r="H12" s="2"/>
    </row>
    <row r="13" spans="1:8" ht="12.75">
      <c r="A13" s="2"/>
      <c r="B13" s="73">
        <f t="shared" si="0"/>
        <v>10</v>
      </c>
      <c r="C13" s="105" t="s">
        <v>111</v>
      </c>
      <c r="D13" s="75">
        <v>112709</v>
      </c>
      <c r="E13" s="75">
        <v>123133</v>
      </c>
      <c r="F13" s="76">
        <v>27454</v>
      </c>
      <c r="G13" s="106">
        <v>27454</v>
      </c>
      <c r="H13" s="2"/>
    </row>
    <row r="14" spans="1:8" ht="12.75">
      <c r="A14" s="2"/>
      <c r="B14" s="73">
        <f t="shared" si="0"/>
        <v>11</v>
      </c>
      <c r="C14" s="105" t="s">
        <v>112</v>
      </c>
      <c r="D14" s="75">
        <v>67795</v>
      </c>
      <c r="E14" s="75">
        <v>32995</v>
      </c>
      <c r="F14" s="76">
        <v>18546</v>
      </c>
      <c r="G14" s="106">
        <v>18546</v>
      </c>
      <c r="H14" s="2"/>
    </row>
    <row r="15" spans="1:8" ht="12.75">
      <c r="A15" s="2"/>
      <c r="B15" s="73">
        <f t="shared" si="0"/>
        <v>12</v>
      </c>
      <c r="C15" s="105" t="s">
        <v>113</v>
      </c>
      <c r="D15" s="75">
        <v>29287</v>
      </c>
      <c r="E15" s="75">
        <v>25690</v>
      </c>
      <c r="F15" s="76">
        <v>25690</v>
      </c>
      <c r="G15" s="106">
        <v>25690</v>
      </c>
      <c r="H15" s="2"/>
    </row>
    <row r="16" spans="1:8" ht="12.75">
      <c r="A16" s="2"/>
      <c r="B16" s="79">
        <f t="shared" si="0"/>
        <v>13</v>
      </c>
      <c r="C16" s="107" t="s">
        <v>114</v>
      </c>
      <c r="D16" s="81">
        <f>D4-D5</f>
        <v>116130</v>
      </c>
      <c r="E16" s="82">
        <f>E4-E5</f>
        <v>77007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40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3</v>
      </c>
      <c r="D9" s="119" t="s">
        <v>41</v>
      </c>
      <c r="E9" s="119"/>
      <c r="F9" s="119"/>
      <c r="G9" s="30">
        <v>82650</v>
      </c>
      <c r="H9" s="31">
        <v>1169733</v>
      </c>
      <c r="I9" s="31">
        <v>106650</v>
      </c>
      <c r="J9" s="32">
        <v>76756</v>
      </c>
      <c r="K9" s="33"/>
      <c r="L9" s="34">
        <v>103230</v>
      </c>
      <c r="M9" s="35"/>
      <c r="N9" s="35"/>
      <c r="O9" s="35">
        <v>97557</v>
      </c>
      <c r="P9" s="35">
        <v>10000</v>
      </c>
      <c r="Q9" s="35"/>
      <c r="R9" s="35">
        <f>SUM(M9:Q9)</f>
        <v>107557</v>
      </c>
      <c r="S9" s="35">
        <f>R9-L9</f>
        <v>4327</v>
      </c>
      <c r="T9" s="33"/>
      <c r="U9" s="35">
        <v>11000</v>
      </c>
      <c r="V9" s="35"/>
      <c r="W9" s="35"/>
      <c r="X9" s="35"/>
      <c r="Y9" s="35"/>
      <c r="Z9" s="35">
        <v>1000</v>
      </c>
      <c r="AA9" s="35">
        <v>10000</v>
      </c>
      <c r="AB9" s="35"/>
      <c r="AC9" s="35"/>
      <c r="AD9" s="35"/>
      <c r="AE9" s="35">
        <f>SUM(V9:AD9)</f>
        <v>11000</v>
      </c>
      <c r="AF9" s="35">
        <f>AE9-U9</f>
        <v>0</v>
      </c>
      <c r="AG9" s="36"/>
      <c r="AH9" s="37">
        <f>L9+U9</f>
        <v>114230</v>
      </c>
      <c r="AI9" s="38">
        <f>R9+AE9</f>
        <v>118557</v>
      </c>
      <c r="AJ9" s="38">
        <f>AI9-AH9</f>
        <v>4327</v>
      </c>
      <c r="AK9" s="39">
        <f>IF(AH9=0,"",AI9/AH9)</f>
        <v>1.0378797163617264</v>
      </c>
      <c r="AL9" s="38">
        <v>103230</v>
      </c>
      <c r="AM9" s="40">
        <v>103230</v>
      </c>
    </row>
    <row r="10" spans="2:39" ht="12.75">
      <c r="B10" s="28">
        <v>2</v>
      </c>
      <c r="C10" s="41">
        <v>1</v>
      </c>
      <c r="D10" s="120" t="s">
        <v>42</v>
      </c>
      <c r="E10" s="120"/>
      <c r="F10" s="120"/>
      <c r="G10" s="42">
        <v>66671</v>
      </c>
      <c r="H10" s="43">
        <v>66449</v>
      </c>
      <c r="I10" s="43">
        <v>86550</v>
      </c>
      <c r="J10" s="44">
        <v>63431</v>
      </c>
      <c r="K10" s="33"/>
      <c r="L10" s="45">
        <v>93400</v>
      </c>
      <c r="M10" s="45"/>
      <c r="N10" s="45"/>
      <c r="O10" s="45">
        <v>83400</v>
      </c>
      <c r="P10" s="45">
        <v>10000</v>
      </c>
      <c r="Q10" s="45"/>
      <c r="R10" s="45">
        <f>SUM(M10:Q10)</f>
        <v>93400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93400</v>
      </c>
      <c r="AI10" s="47">
        <f>R10+AE10</f>
        <v>93400</v>
      </c>
      <c r="AJ10" s="47">
        <f>AI10-AH10</f>
        <v>0</v>
      </c>
      <c r="AK10" s="48">
        <f>IF(AH10=0,"",AI10/AH10)</f>
        <v>1</v>
      </c>
      <c r="AL10" s="47">
        <v>93400</v>
      </c>
      <c r="AM10" s="49">
        <v>93400</v>
      </c>
    </row>
    <row r="11" spans="2:39" ht="12.75">
      <c r="B11" s="28">
        <v>3</v>
      </c>
      <c r="C11" s="41">
        <v>2</v>
      </c>
      <c r="D11" s="120" t="s">
        <v>43</v>
      </c>
      <c r="E11" s="120"/>
      <c r="F11" s="120"/>
      <c r="G11" s="42">
        <v>6160</v>
      </c>
      <c r="H11" s="43">
        <v>2911</v>
      </c>
      <c r="I11" s="43">
        <v>14000</v>
      </c>
      <c r="J11" s="44">
        <v>2520</v>
      </c>
      <c r="K11" s="33"/>
      <c r="L11" s="45">
        <v>3000</v>
      </c>
      <c r="M11" s="45"/>
      <c r="N11" s="45"/>
      <c r="O11" s="45">
        <v>3000</v>
      </c>
      <c r="P11" s="45"/>
      <c r="Q11" s="45"/>
      <c r="R11" s="45">
        <f>SUM(M11:Q11)</f>
        <v>3000</v>
      </c>
      <c r="S11" s="45">
        <f>R11-L11</f>
        <v>0</v>
      </c>
      <c r="T11" s="33"/>
      <c r="U11" s="45">
        <v>11000</v>
      </c>
      <c r="V11" s="45"/>
      <c r="W11" s="45"/>
      <c r="X11" s="45"/>
      <c r="Y11" s="45"/>
      <c r="Z11" s="45">
        <v>1000</v>
      </c>
      <c r="AA11" s="45">
        <v>10000</v>
      </c>
      <c r="AB11" s="45"/>
      <c r="AC11" s="45"/>
      <c r="AD11" s="45"/>
      <c r="AE11" s="45">
        <f>SUM(V11:AD11)</f>
        <v>11000</v>
      </c>
      <c r="AF11" s="45">
        <f>AE11-U11</f>
        <v>0</v>
      </c>
      <c r="AG11" s="36"/>
      <c r="AH11" s="46">
        <f>L11+U11</f>
        <v>14000</v>
      </c>
      <c r="AI11" s="47">
        <f>R11+AE11</f>
        <v>14000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20" t="s">
        <v>44</v>
      </c>
      <c r="E12" s="120"/>
      <c r="F12" s="120"/>
      <c r="G12" s="42">
        <v>9819</v>
      </c>
      <c r="H12" s="43">
        <v>1100373</v>
      </c>
      <c r="I12" s="43">
        <v>6100</v>
      </c>
      <c r="J12" s="44">
        <v>10805</v>
      </c>
      <c r="K12" s="33"/>
      <c r="L12" s="45">
        <v>6830</v>
      </c>
      <c r="M12" s="45"/>
      <c r="N12" s="45"/>
      <c r="O12" s="45">
        <v>11157</v>
      </c>
      <c r="P12" s="45"/>
      <c r="Q12" s="45"/>
      <c r="R12" s="45">
        <f>SUM(M12:Q12)</f>
        <v>11157</v>
      </c>
      <c r="S12" s="45">
        <f>R12-L12</f>
        <v>4327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6830</v>
      </c>
      <c r="AI12" s="47">
        <f>R12+AE12</f>
        <v>11157</v>
      </c>
      <c r="AJ12" s="47">
        <f>AI12-AH12</f>
        <v>4327</v>
      </c>
      <c r="AK12" s="48">
        <f>IF(AH12=0,"",AI12/AH12)</f>
        <v>1.633528550512445</v>
      </c>
      <c r="AL12" s="47">
        <v>6830</v>
      </c>
      <c r="AM12" s="49">
        <v>6830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2812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45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4</v>
      </c>
      <c r="D9" s="119" t="s">
        <v>46</v>
      </c>
      <c r="E9" s="119"/>
      <c r="F9" s="119"/>
      <c r="G9" s="30">
        <v>122072</v>
      </c>
      <c r="H9" s="31">
        <v>70810</v>
      </c>
      <c r="I9" s="31">
        <v>77399</v>
      </c>
      <c r="J9" s="32">
        <v>122411</v>
      </c>
      <c r="K9" s="33"/>
      <c r="L9" s="34">
        <v>31912</v>
      </c>
      <c r="M9" s="35">
        <v>74</v>
      </c>
      <c r="N9" s="35">
        <v>25</v>
      </c>
      <c r="O9" s="35">
        <v>31813</v>
      </c>
      <c r="P9" s="35"/>
      <c r="Q9" s="35"/>
      <c r="R9" s="35">
        <f>SUM(M9:Q9)</f>
        <v>31912</v>
      </c>
      <c r="S9" s="35">
        <f>R9-L9</f>
        <v>0</v>
      </c>
      <c r="T9" s="33"/>
      <c r="U9" s="35">
        <v>22000</v>
      </c>
      <c r="V9" s="35">
        <v>10000</v>
      </c>
      <c r="W9" s="35"/>
      <c r="X9" s="35">
        <v>4536</v>
      </c>
      <c r="Y9" s="35"/>
      <c r="Z9" s="35"/>
      <c r="AA9" s="35">
        <v>12000</v>
      </c>
      <c r="AB9" s="35"/>
      <c r="AC9" s="35"/>
      <c r="AD9" s="35"/>
      <c r="AE9" s="35">
        <f>SUM(V9:AD9)</f>
        <v>26536</v>
      </c>
      <c r="AF9" s="35">
        <f>AE9-U9</f>
        <v>4536</v>
      </c>
      <c r="AG9" s="36"/>
      <c r="AH9" s="37">
        <f>L9+U9</f>
        <v>53912</v>
      </c>
      <c r="AI9" s="38">
        <f>R9+AE9</f>
        <v>58448</v>
      </c>
      <c r="AJ9" s="38">
        <f>AI9-AH9</f>
        <v>4536</v>
      </c>
      <c r="AK9" s="39">
        <f>IF(AH9=0,"",AI9/AH9)</f>
        <v>1.0841371123312065</v>
      </c>
      <c r="AL9" s="38">
        <v>76876</v>
      </c>
      <c r="AM9" s="40">
        <v>63221</v>
      </c>
    </row>
    <row r="10" spans="2:39" ht="12.75">
      <c r="B10" s="28">
        <v>2</v>
      </c>
      <c r="C10" s="41">
        <v>1</v>
      </c>
      <c r="D10" s="120" t="s">
        <v>47</v>
      </c>
      <c r="E10" s="120"/>
      <c r="F10" s="120"/>
      <c r="G10" s="42">
        <v>41881</v>
      </c>
      <c r="H10" s="43">
        <v>22210</v>
      </c>
      <c r="I10" s="43">
        <v>30899</v>
      </c>
      <c r="J10" s="44">
        <v>24006</v>
      </c>
      <c r="K10" s="33"/>
      <c r="L10" s="45">
        <v>30912</v>
      </c>
      <c r="M10" s="45">
        <v>74</v>
      </c>
      <c r="N10" s="45">
        <v>25</v>
      </c>
      <c r="O10" s="45">
        <v>30813</v>
      </c>
      <c r="P10" s="45"/>
      <c r="Q10" s="45"/>
      <c r="R10" s="45">
        <f>SUM(M10:Q10)</f>
        <v>30912</v>
      </c>
      <c r="S10" s="45">
        <f>R10-L10</f>
        <v>0</v>
      </c>
      <c r="T10" s="33"/>
      <c r="U10" s="45"/>
      <c r="V10" s="45"/>
      <c r="W10" s="45"/>
      <c r="X10" s="45">
        <v>4536</v>
      </c>
      <c r="Y10" s="45"/>
      <c r="Z10" s="45"/>
      <c r="AA10" s="45"/>
      <c r="AB10" s="45"/>
      <c r="AC10" s="45"/>
      <c r="AD10" s="45"/>
      <c r="AE10" s="45">
        <f>SUM(V10:AD10)</f>
        <v>4536</v>
      </c>
      <c r="AF10" s="45">
        <f>AE10-U10</f>
        <v>4536</v>
      </c>
      <c r="AG10" s="36"/>
      <c r="AH10" s="46">
        <f>L10+U10</f>
        <v>30912</v>
      </c>
      <c r="AI10" s="47">
        <f>R10+AE10</f>
        <v>35448</v>
      </c>
      <c r="AJ10" s="47">
        <f>AI10-AH10</f>
        <v>4536</v>
      </c>
      <c r="AK10" s="48">
        <f>IF(AH10=0,"",AI10/AH10)</f>
        <v>1.1467391304347827</v>
      </c>
      <c r="AL10" s="47">
        <v>30912</v>
      </c>
      <c r="AM10" s="49">
        <v>30912</v>
      </c>
    </row>
    <row r="11" spans="2:39" ht="12.75">
      <c r="B11" s="28">
        <v>3</v>
      </c>
      <c r="C11" s="41">
        <v>2</v>
      </c>
      <c r="D11" s="120" t="s">
        <v>48</v>
      </c>
      <c r="E11" s="120"/>
      <c r="F11" s="120"/>
      <c r="G11" s="42">
        <v>80191</v>
      </c>
      <c r="H11" s="43">
        <v>48600</v>
      </c>
      <c r="I11" s="43">
        <v>46500</v>
      </c>
      <c r="J11" s="44">
        <v>98405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>SUM(M11:Q11)</f>
        <v>1000</v>
      </c>
      <c r="S11" s="45">
        <f>R11-L11</f>
        <v>0</v>
      </c>
      <c r="T11" s="33"/>
      <c r="U11" s="45">
        <v>22000</v>
      </c>
      <c r="V11" s="45">
        <v>10000</v>
      </c>
      <c r="W11" s="45"/>
      <c r="X11" s="45"/>
      <c r="Y11" s="45"/>
      <c r="Z11" s="45"/>
      <c r="AA11" s="45">
        <v>12000</v>
      </c>
      <c r="AB11" s="45"/>
      <c r="AC11" s="45"/>
      <c r="AD11" s="45"/>
      <c r="AE11" s="45">
        <f>SUM(V11:AD11)</f>
        <v>22000</v>
      </c>
      <c r="AF11" s="45">
        <f>AE11-U11</f>
        <v>0</v>
      </c>
      <c r="AG11" s="36"/>
      <c r="AH11" s="46">
        <f>L11+U11</f>
        <v>23000</v>
      </c>
      <c r="AI11" s="47">
        <f>R11+AE11</f>
        <v>23000</v>
      </c>
      <c r="AJ11" s="47">
        <f>AI11-AH11</f>
        <v>0</v>
      </c>
      <c r="AK11" s="48">
        <f>IF(AH11=0,"",AI11/AH11)</f>
        <v>1</v>
      </c>
      <c r="AL11" s="47">
        <v>45964</v>
      </c>
      <c r="AM11" s="49">
        <v>32309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57421875" style="0" customWidth="1"/>
    <col min="8" max="8" width="10.8515625" style="0" customWidth="1"/>
    <col min="9" max="10" width="11.00390625" style="0" customWidth="1"/>
    <col min="11" max="11" width="0.85546875" style="0" customWidth="1"/>
    <col min="12" max="12" width="10.28125" style="0" customWidth="1"/>
    <col min="13" max="16" width="8.7109375" style="0" customWidth="1"/>
    <col min="17" max="17" width="0" style="0" hidden="1" customWidth="1"/>
    <col min="18" max="18" width="11.57421875" style="0" customWidth="1"/>
    <col min="19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1.421875" style="0" customWidth="1"/>
    <col min="35" max="35" width="11.28125" style="0" customWidth="1"/>
    <col min="36" max="37" width="9.28125" style="0" customWidth="1"/>
    <col min="38" max="39" width="10.57421875" style="0" customWidth="1"/>
  </cols>
  <sheetData>
    <row r="1" ht="12.75" collapsed="1">
      <c r="A1" t="s">
        <v>131</v>
      </c>
    </row>
    <row r="2" ht="15.75">
      <c r="B2" s="1" t="s">
        <v>49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5</v>
      </c>
      <c r="D9" s="119" t="s">
        <v>50</v>
      </c>
      <c r="E9" s="119"/>
      <c r="F9" s="119"/>
      <c r="G9" s="30">
        <v>1116375</v>
      </c>
      <c r="H9" s="31">
        <v>1313371</v>
      </c>
      <c r="I9" s="31">
        <v>1140903</v>
      </c>
      <c r="J9" s="32">
        <v>1298345</v>
      </c>
      <c r="K9" s="33"/>
      <c r="L9" s="34">
        <v>1157650</v>
      </c>
      <c r="M9" s="35">
        <v>770167</v>
      </c>
      <c r="N9" s="35">
        <v>260573</v>
      </c>
      <c r="O9" s="35">
        <v>210006</v>
      </c>
      <c r="P9" s="35">
        <v>1270</v>
      </c>
      <c r="Q9" s="35"/>
      <c r="R9" s="35">
        <f aca="true" t="shared" si="0" ref="R9:R15">SUM(M9:Q9)</f>
        <v>1242016</v>
      </c>
      <c r="S9" s="35">
        <f aca="true" t="shared" si="1" ref="S9:S15">R9-L9</f>
        <v>84366</v>
      </c>
      <c r="T9" s="33"/>
      <c r="U9" s="35"/>
      <c r="V9" s="35"/>
      <c r="W9" s="35"/>
      <c r="X9" s="35"/>
      <c r="Y9" s="35"/>
      <c r="Z9" s="35">
        <v>280</v>
      </c>
      <c r="AA9" s="35"/>
      <c r="AB9" s="35"/>
      <c r="AC9" s="35"/>
      <c r="AD9" s="35"/>
      <c r="AE9" s="35">
        <f aca="true" t="shared" si="2" ref="AE9:AE15">SUM(V9:AD9)</f>
        <v>280</v>
      </c>
      <c r="AF9" s="35">
        <f aca="true" t="shared" si="3" ref="AF9:AF15">AE9-U9</f>
        <v>280</v>
      </c>
      <c r="AG9" s="36"/>
      <c r="AH9" s="37">
        <f aca="true" t="shared" si="4" ref="AH9:AH15">L9+U9</f>
        <v>1157650</v>
      </c>
      <c r="AI9" s="38">
        <f aca="true" t="shared" si="5" ref="AI9:AI15">R9+AE9</f>
        <v>1242296</v>
      </c>
      <c r="AJ9" s="38">
        <f aca="true" t="shared" si="6" ref="AJ9:AJ15">AI9-AH9</f>
        <v>84646</v>
      </c>
      <c r="AK9" s="39">
        <f aca="true" t="shared" si="7" ref="AK9:AK15">IF(AH9=0,"",AI9/AH9)</f>
        <v>1.0731188182956852</v>
      </c>
      <c r="AL9" s="38">
        <v>1157650</v>
      </c>
      <c r="AM9" s="40">
        <v>1157650</v>
      </c>
    </row>
    <row r="10" spans="2:39" ht="12.75">
      <c r="B10" s="28">
        <v>2</v>
      </c>
      <c r="C10" s="41">
        <v>1</v>
      </c>
      <c r="D10" s="120" t="s">
        <v>51</v>
      </c>
      <c r="E10" s="120"/>
      <c r="F10" s="120"/>
      <c r="G10" s="42">
        <v>272087</v>
      </c>
      <c r="H10" s="43">
        <v>282302</v>
      </c>
      <c r="I10" s="43">
        <v>296973</v>
      </c>
      <c r="J10" s="44">
        <v>300312</v>
      </c>
      <c r="K10" s="33"/>
      <c r="L10" s="45">
        <v>298700</v>
      </c>
      <c r="M10" s="45">
        <v>228877</v>
      </c>
      <c r="N10" s="45">
        <v>73735</v>
      </c>
      <c r="O10" s="45">
        <v>31980</v>
      </c>
      <c r="P10" s="45">
        <v>370</v>
      </c>
      <c r="Q10" s="45"/>
      <c r="R10" s="45">
        <f t="shared" si="0"/>
        <v>334962</v>
      </c>
      <c r="S10" s="45">
        <f t="shared" si="1"/>
        <v>36262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298700</v>
      </c>
      <c r="AI10" s="47">
        <f t="shared" si="5"/>
        <v>334962</v>
      </c>
      <c r="AJ10" s="47">
        <f t="shared" si="6"/>
        <v>36262</v>
      </c>
      <c r="AK10" s="48">
        <f t="shared" si="7"/>
        <v>1.1213993973886842</v>
      </c>
      <c r="AL10" s="47">
        <v>298700</v>
      </c>
      <c r="AM10" s="49">
        <v>298700</v>
      </c>
    </row>
    <row r="11" spans="2:39" ht="12.75">
      <c r="B11" s="28">
        <v>3</v>
      </c>
      <c r="C11" s="41">
        <v>2</v>
      </c>
      <c r="D11" s="120" t="s">
        <v>52</v>
      </c>
      <c r="E11" s="120"/>
      <c r="F11" s="120"/>
      <c r="G11" s="42">
        <v>625086</v>
      </c>
      <c r="H11" s="43">
        <v>816098</v>
      </c>
      <c r="I11" s="43">
        <v>642890</v>
      </c>
      <c r="J11" s="44">
        <v>756335</v>
      </c>
      <c r="K11" s="33"/>
      <c r="L11" s="45">
        <v>665950</v>
      </c>
      <c r="M11" s="45">
        <v>456450</v>
      </c>
      <c r="N11" s="45">
        <v>157178</v>
      </c>
      <c r="O11" s="45">
        <v>96656</v>
      </c>
      <c r="P11" s="45">
        <v>550</v>
      </c>
      <c r="Q11" s="45"/>
      <c r="R11" s="45">
        <f t="shared" si="0"/>
        <v>710834</v>
      </c>
      <c r="S11" s="45">
        <f t="shared" si="1"/>
        <v>44884</v>
      </c>
      <c r="T11" s="33"/>
      <c r="U11" s="45"/>
      <c r="V11" s="45"/>
      <c r="W11" s="45"/>
      <c r="X11" s="45"/>
      <c r="Y11" s="45"/>
      <c r="Z11" s="45">
        <v>280</v>
      </c>
      <c r="AA11" s="45"/>
      <c r="AB11" s="45"/>
      <c r="AC11" s="45"/>
      <c r="AD11" s="45"/>
      <c r="AE11" s="45">
        <f t="shared" si="2"/>
        <v>280</v>
      </c>
      <c r="AF11" s="45">
        <f t="shared" si="3"/>
        <v>280</v>
      </c>
      <c r="AG11" s="36"/>
      <c r="AH11" s="46">
        <f t="shared" si="4"/>
        <v>665950</v>
      </c>
      <c r="AI11" s="47">
        <f t="shared" si="5"/>
        <v>711114</v>
      </c>
      <c r="AJ11" s="47">
        <f t="shared" si="6"/>
        <v>45164</v>
      </c>
      <c r="AK11" s="48">
        <f t="shared" si="7"/>
        <v>1.0678189053232225</v>
      </c>
      <c r="AL11" s="47">
        <v>665950</v>
      </c>
      <c r="AM11" s="49">
        <v>665950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1740</v>
      </c>
      <c r="H12" s="52">
        <v>157012</v>
      </c>
      <c r="I12" s="52">
        <v>1500</v>
      </c>
      <c r="J12" s="53">
        <v>21773</v>
      </c>
      <c r="K12" s="33"/>
      <c r="L12" s="54">
        <v>5000</v>
      </c>
      <c r="M12" s="54"/>
      <c r="N12" s="54"/>
      <c r="O12" s="54">
        <v>34975</v>
      </c>
      <c r="P12" s="54"/>
      <c r="Q12" s="54"/>
      <c r="R12" s="54">
        <f t="shared" si="0"/>
        <v>34975</v>
      </c>
      <c r="S12" s="54">
        <f t="shared" si="1"/>
        <v>29975</v>
      </c>
      <c r="T12" s="33"/>
      <c r="U12" s="54"/>
      <c r="V12" s="54"/>
      <c r="W12" s="54"/>
      <c r="X12" s="54"/>
      <c r="Y12" s="54"/>
      <c r="Z12" s="54">
        <v>280</v>
      </c>
      <c r="AA12" s="54"/>
      <c r="AB12" s="54"/>
      <c r="AC12" s="54"/>
      <c r="AD12" s="54"/>
      <c r="AE12" s="54">
        <f t="shared" si="2"/>
        <v>280</v>
      </c>
      <c r="AF12" s="54">
        <f t="shared" si="3"/>
        <v>280</v>
      </c>
      <c r="AG12" s="33"/>
      <c r="AH12" s="55">
        <f t="shared" si="4"/>
        <v>5000</v>
      </c>
      <c r="AI12" s="56">
        <f t="shared" si="5"/>
        <v>35255</v>
      </c>
      <c r="AJ12" s="56">
        <f t="shared" si="6"/>
        <v>30255</v>
      </c>
      <c r="AK12" s="57">
        <f t="shared" si="7"/>
        <v>7.051</v>
      </c>
      <c r="AL12" s="56">
        <v>5000</v>
      </c>
      <c r="AM12" s="58">
        <v>5000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623346</v>
      </c>
      <c r="H13" s="52">
        <v>659086</v>
      </c>
      <c r="I13" s="52">
        <v>641390</v>
      </c>
      <c r="J13" s="53">
        <v>734562</v>
      </c>
      <c r="K13" s="33"/>
      <c r="L13" s="54">
        <v>660950</v>
      </c>
      <c r="M13" s="54">
        <v>456450</v>
      </c>
      <c r="N13" s="54">
        <v>157178</v>
      </c>
      <c r="O13" s="54">
        <v>61681</v>
      </c>
      <c r="P13" s="54">
        <v>550</v>
      </c>
      <c r="Q13" s="54"/>
      <c r="R13" s="54">
        <f t="shared" si="0"/>
        <v>675859</v>
      </c>
      <c r="S13" s="54">
        <f t="shared" si="1"/>
        <v>14909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660950</v>
      </c>
      <c r="AI13" s="56">
        <f t="shared" si="5"/>
        <v>675859</v>
      </c>
      <c r="AJ13" s="56">
        <f t="shared" si="6"/>
        <v>14909</v>
      </c>
      <c r="AK13" s="57">
        <f t="shared" si="7"/>
        <v>1.0225569256373401</v>
      </c>
      <c r="AL13" s="56">
        <v>660950</v>
      </c>
      <c r="AM13" s="58">
        <v>660950</v>
      </c>
    </row>
    <row r="14" spans="2:39" ht="12.75">
      <c r="B14" s="28">
        <v>6</v>
      </c>
      <c r="C14" s="41">
        <v>3</v>
      </c>
      <c r="D14" s="120" t="s">
        <v>55</v>
      </c>
      <c r="E14" s="120"/>
      <c r="F14" s="120"/>
      <c r="G14" s="42">
        <v>183402</v>
      </c>
      <c r="H14" s="43">
        <v>178443</v>
      </c>
      <c r="I14" s="43">
        <v>164680</v>
      </c>
      <c r="J14" s="44">
        <v>206104</v>
      </c>
      <c r="K14" s="33"/>
      <c r="L14" s="45">
        <v>156400</v>
      </c>
      <c r="M14" s="45">
        <v>59800</v>
      </c>
      <c r="N14" s="45">
        <v>20910</v>
      </c>
      <c r="O14" s="45">
        <v>77700</v>
      </c>
      <c r="P14" s="45">
        <v>350</v>
      </c>
      <c r="Q14" s="45"/>
      <c r="R14" s="45">
        <f t="shared" si="0"/>
        <v>158760</v>
      </c>
      <c r="S14" s="45">
        <f t="shared" si="1"/>
        <v>2360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156400</v>
      </c>
      <c r="AI14" s="47">
        <f t="shared" si="5"/>
        <v>158760</v>
      </c>
      <c r="AJ14" s="47">
        <f t="shared" si="6"/>
        <v>2360</v>
      </c>
      <c r="AK14" s="48">
        <f t="shared" si="7"/>
        <v>1.0150895140664962</v>
      </c>
      <c r="AL14" s="47">
        <v>156400</v>
      </c>
      <c r="AM14" s="49">
        <v>156400</v>
      </c>
    </row>
    <row r="15" spans="2:39" ht="12.75">
      <c r="B15" s="28">
        <v>7</v>
      </c>
      <c r="C15" s="41">
        <v>4</v>
      </c>
      <c r="D15" s="120" t="s">
        <v>56</v>
      </c>
      <c r="E15" s="120"/>
      <c r="F15" s="120"/>
      <c r="G15" s="42">
        <v>35800</v>
      </c>
      <c r="H15" s="43">
        <v>36528</v>
      </c>
      <c r="I15" s="43">
        <v>36360</v>
      </c>
      <c r="J15" s="44">
        <v>35594</v>
      </c>
      <c r="K15" s="33"/>
      <c r="L15" s="45">
        <v>36600</v>
      </c>
      <c r="M15" s="45">
        <v>25040</v>
      </c>
      <c r="N15" s="45">
        <v>8750</v>
      </c>
      <c r="O15" s="45">
        <v>3670</v>
      </c>
      <c r="P15" s="45"/>
      <c r="Q15" s="45"/>
      <c r="R15" s="45">
        <f t="shared" si="0"/>
        <v>37460</v>
      </c>
      <c r="S15" s="45">
        <f t="shared" si="1"/>
        <v>860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36600</v>
      </c>
      <c r="AI15" s="47">
        <f t="shared" si="5"/>
        <v>37460</v>
      </c>
      <c r="AJ15" s="47">
        <f t="shared" si="6"/>
        <v>860</v>
      </c>
      <c r="AK15" s="48">
        <f t="shared" si="7"/>
        <v>1.0234972677595628</v>
      </c>
      <c r="AL15" s="47">
        <v>36600</v>
      </c>
      <c r="AM15" s="49">
        <v>36600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57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6</v>
      </c>
      <c r="D9" s="119" t="s">
        <v>58</v>
      </c>
      <c r="E9" s="119"/>
      <c r="F9" s="119"/>
      <c r="G9" s="30">
        <v>133612</v>
      </c>
      <c r="H9" s="31">
        <v>39609</v>
      </c>
      <c r="I9" s="31">
        <v>49242</v>
      </c>
      <c r="J9" s="32">
        <v>39435</v>
      </c>
      <c r="K9" s="33"/>
      <c r="L9" s="34">
        <v>53310</v>
      </c>
      <c r="M9" s="35"/>
      <c r="N9" s="35">
        <v>10</v>
      </c>
      <c r="O9" s="35">
        <v>30265</v>
      </c>
      <c r="P9" s="35">
        <v>23300</v>
      </c>
      <c r="Q9" s="35"/>
      <c r="R9" s="35">
        <f aca="true" t="shared" si="0" ref="R9:R15">SUM(M9:Q9)</f>
        <v>53575</v>
      </c>
      <c r="S9" s="35">
        <f aca="true" t="shared" si="1" ref="S9:S15">R9-L9</f>
        <v>265</v>
      </c>
      <c r="T9" s="33"/>
      <c r="U9" s="35">
        <v>20000</v>
      </c>
      <c r="V9" s="35"/>
      <c r="W9" s="35"/>
      <c r="X9" s="35"/>
      <c r="Y9" s="35"/>
      <c r="Z9" s="35"/>
      <c r="AA9" s="35">
        <v>30000</v>
      </c>
      <c r="AB9" s="35"/>
      <c r="AC9" s="35"/>
      <c r="AD9" s="35"/>
      <c r="AE9" s="35">
        <f aca="true" t="shared" si="2" ref="AE9:AE15">SUM(V9:AD9)</f>
        <v>30000</v>
      </c>
      <c r="AF9" s="35">
        <f aca="true" t="shared" si="3" ref="AF9:AF15">AE9-U9</f>
        <v>10000</v>
      </c>
      <c r="AG9" s="36"/>
      <c r="AH9" s="37">
        <f aca="true" t="shared" si="4" ref="AH9:AH15">L9+U9</f>
        <v>73310</v>
      </c>
      <c r="AI9" s="38">
        <f aca="true" t="shared" si="5" ref="AI9:AI15">R9+AE9</f>
        <v>83575</v>
      </c>
      <c r="AJ9" s="38">
        <f aca="true" t="shared" si="6" ref="AJ9:AJ15">AI9-AH9</f>
        <v>10265</v>
      </c>
      <c r="AK9" s="39">
        <f aca="true" t="shared" si="7" ref="AK9:AK15">IF(AH9=0,"",AI9/AH9)</f>
        <v>1.1400218251261764</v>
      </c>
      <c r="AL9" s="38">
        <v>53310</v>
      </c>
      <c r="AM9" s="40">
        <v>53310</v>
      </c>
    </row>
    <row r="10" spans="2:39" ht="12.75">
      <c r="B10" s="28">
        <v>2</v>
      </c>
      <c r="C10" s="41">
        <v>1</v>
      </c>
      <c r="D10" s="120" t="s">
        <v>59</v>
      </c>
      <c r="E10" s="120"/>
      <c r="F10" s="120"/>
      <c r="G10" s="42">
        <v>30505</v>
      </c>
      <c r="H10" s="43">
        <v>25515</v>
      </c>
      <c r="I10" s="43">
        <v>24300</v>
      </c>
      <c r="J10" s="44">
        <v>29129</v>
      </c>
      <c r="K10" s="33"/>
      <c r="L10" s="45">
        <v>30800</v>
      </c>
      <c r="M10" s="45"/>
      <c r="N10" s="45"/>
      <c r="O10" s="45">
        <v>8800</v>
      </c>
      <c r="P10" s="45">
        <v>22000</v>
      </c>
      <c r="Q10" s="45"/>
      <c r="R10" s="45">
        <f t="shared" si="0"/>
        <v>30800</v>
      </c>
      <c r="S10" s="45">
        <f t="shared" si="1"/>
        <v>0</v>
      </c>
      <c r="T10" s="33"/>
      <c r="U10" s="45">
        <v>20000</v>
      </c>
      <c r="V10" s="45"/>
      <c r="W10" s="45"/>
      <c r="X10" s="45"/>
      <c r="Y10" s="45"/>
      <c r="Z10" s="45"/>
      <c r="AA10" s="45">
        <v>20000</v>
      </c>
      <c r="AB10" s="45"/>
      <c r="AC10" s="45"/>
      <c r="AD10" s="45"/>
      <c r="AE10" s="45">
        <f t="shared" si="2"/>
        <v>20000</v>
      </c>
      <c r="AF10" s="45">
        <f t="shared" si="3"/>
        <v>0</v>
      </c>
      <c r="AG10" s="36"/>
      <c r="AH10" s="46">
        <f t="shared" si="4"/>
        <v>50800</v>
      </c>
      <c r="AI10" s="47">
        <f t="shared" si="5"/>
        <v>50800</v>
      </c>
      <c r="AJ10" s="47">
        <f t="shared" si="6"/>
        <v>0</v>
      </c>
      <c r="AK10" s="48">
        <f t="shared" si="7"/>
        <v>1</v>
      </c>
      <c r="AL10" s="47">
        <v>30800</v>
      </c>
      <c r="AM10" s="49">
        <v>30800</v>
      </c>
    </row>
    <row r="11" spans="2:39" ht="12.75">
      <c r="B11" s="28">
        <v>3</v>
      </c>
      <c r="C11" s="41">
        <v>2</v>
      </c>
      <c r="D11" s="120" t="s">
        <v>60</v>
      </c>
      <c r="E11" s="120"/>
      <c r="F11" s="120"/>
      <c r="G11" s="42">
        <v>3949</v>
      </c>
      <c r="H11" s="43">
        <v>61</v>
      </c>
      <c r="I11" s="43">
        <v>3550</v>
      </c>
      <c r="J11" s="44">
        <v>575</v>
      </c>
      <c r="K11" s="33"/>
      <c r="L11" s="45">
        <v>4000</v>
      </c>
      <c r="M11" s="45"/>
      <c r="N11" s="45"/>
      <c r="O11" s="45">
        <v>3000</v>
      </c>
      <c r="P11" s="45">
        <v>1000</v>
      </c>
      <c r="Q11" s="45"/>
      <c r="R11" s="45">
        <f t="shared" si="0"/>
        <v>4000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4000</v>
      </c>
      <c r="AI11" s="47">
        <f t="shared" si="5"/>
        <v>4000</v>
      </c>
      <c r="AJ11" s="47">
        <f t="shared" si="6"/>
        <v>0</v>
      </c>
      <c r="AK11" s="48">
        <f t="shared" si="7"/>
        <v>1</v>
      </c>
      <c r="AL11" s="47">
        <v>4000</v>
      </c>
      <c r="AM11" s="49">
        <v>4000</v>
      </c>
    </row>
    <row r="12" spans="2:39" ht="12.75">
      <c r="B12" s="28">
        <v>4</v>
      </c>
      <c r="C12" s="41">
        <v>3</v>
      </c>
      <c r="D12" s="120" t="s">
        <v>61</v>
      </c>
      <c r="E12" s="120"/>
      <c r="F12" s="120"/>
      <c r="G12" s="42">
        <v>970</v>
      </c>
      <c r="H12" s="43"/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20" t="s">
        <v>62</v>
      </c>
      <c r="E13" s="120"/>
      <c r="F13" s="120"/>
      <c r="G13" s="42">
        <v>84209</v>
      </c>
      <c r="H13" s="43">
        <v>6748</v>
      </c>
      <c r="I13" s="43">
        <v>3010</v>
      </c>
      <c r="J13" s="44">
        <v>2728</v>
      </c>
      <c r="K13" s="33"/>
      <c r="L13" s="45">
        <v>3010</v>
      </c>
      <c r="M13" s="45"/>
      <c r="N13" s="45">
        <v>10</v>
      </c>
      <c r="O13" s="45">
        <v>3000</v>
      </c>
      <c r="P13" s="45"/>
      <c r="Q13" s="45"/>
      <c r="R13" s="45">
        <f t="shared" si="0"/>
        <v>3010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3010</v>
      </c>
      <c r="AI13" s="47">
        <f t="shared" si="5"/>
        <v>3010</v>
      </c>
      <c r="AJ13" s="47">
        <f t="shared" si="6"/>
        <v>0</v>
      </c>
      <c r="AK13" s="48">
        <f t="shared" si="7"/>
        <v>1</v>
      </c>
      <c r="AL13" s="47">
        <v>3010</v>
      </c>
      <c r="AM13" s="49">
        <v>3010</v>
      </c>
    </row>
    <row r="14" spans="2:39" ht="12.75">
      <c r="B14" s="28">
        <v>6</v>
      </c>
      <c r="C14" s="41">
        <v>5</v>
      </c>
      <c r="D14" s="120" t="s">
        <v>63</v>
      </c>
      <c r="E14" s="120"/>
      <c r="F14" s="120"/>
      <c r="G14" s="42">
        <v>2762</v>
      </c>
      <c r="H14" s="43"/>
      <c r="I14" s="43"/>
      <c r="J14" s="44"/>
      <c r="K14" s="33"/>
      <c r="L14" s="45"/>
      <c r="M14" s="45"/>
      <c r="N14" s="45"/>
      <c r="O14" s="45">
        <v>265</v>
      </c>
      <c r="P14" s="45"/>
      <c r="Q14" s="45"/>
      <c r="R14" s="45">
        <f t="shared" si="0"/>
        <v>265</v>
      </c>
      <c r="S14" s="45">
        <f t="shared" si="1"/>
        <v>265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265</v>
      </c>
      <c r="AJ14" s="47">
        <f t="shared" si="6"/>
        <v>265</v>
      </c>
      <c r="AK14" s="48">
        <f t="shared" si="7"/>
      </c>
      <c r="AL14" s="47"/>
      <c r="AM14" s="49"/>
    </row>
    <row r="15" spans="2:39" ht="12.75">
      <c r="B15" s="28">
        <v>7</v>
      </c>
      <c r="C15" s="41">
        <v>6</v>
      </c>
      <c r="D15" s="120" t="s">
        <v>64</v>
      </c>
      <c r="E15" s="120"/>
      <c r="F15" s="120"/>
      <c r="G15" s="42">
        <v>11217</v>
      </c>
      <c r="H15" s="43">
        <v>7285</v>
      </c>
      <c r="I15" s="43">
        <v>17882</v>
      </c>
      <c r="J15" s="44">
        <v>7003</v>
      </c>
      <c r="K15" s="33"/>
      <c r="L15" s="45">
        <v>15000</v>
      </c>
      <c r="M15" s="45"/>
      <c r="N15" s="45"/>
      <c r="O15" s="45">
        <v>14700</v>
      </c>
      <c r="P15" s="45">
        <v>300</v>
      </c>
      <c r="Q15" s="45"/>
      <c r="R15" s="45">
        <f t="shared" si="0"/>
        <v>15000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>
        <v>10000</v>
      </c>
      <c r="AB15" s="45"/>
      <c r="AC15" s="45"/>
      <c r="AD15" s="45"/>
      <c r="AE15" s="45">
        <f t="shared" si="2"/>
        <v>10000</v>
      </c>
      <c r="AF15" s="45">
        <f t="shared" si="3"/>
        <v>10000</v>
      </c>
      <c r="AG15" s="36"/>
      <c r="AH15" s="46">
        <f t="shared" si="4"/>
        <v>15000</v>
      </c>
      <c r="AI15" s="47">
        <f t="shared" si="5"/>
        <v>25000</v>
      </c>
      <c r="AJ15" s="47">
        <f t="shared" si="6"/>
        <v>10000</v>
      </c>
      <c r="AK15" s="48">
        <f t="shared" si="7"/>
        <v>1.6666666666666667</v>
      </c>
      <c r="AL15" s="47">
        <v>15000</v>
      </c>
      <c r="AM15" s="49">
        <v>15000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10.0039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65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7</v>
      </c>
      <c r="D9" s="119" t="s">
        <v>66</v>
      </c>
      <c r="E9" s="119"/>
      <c r="F9" s="119"/>
      <c r="G9" s="30">
        <v>16539</v>
      </c>
      <c r="H9" s="31">
        <v>8721</v>
      </c>
      <c r="I9" s="31">
        <v>19675</v>
      </c>
      <c r="J9" s="32">
        <v>19269</v>
      </c>
      <c r="K9" s="33"/>
      <c r="L9" s="34">
        <v>24175</v>
      </c>
      <c r="M9" s="35"/>
      <c r="N9" s="35">
        <v>94</v>
      </c>
      <c r="O9" s="35">
        <v>26845</v>
      </c>
      <c r="P9" s="35"/>
      <c r="Q9" s="35"/>
      <c r="R9" s="35">
        <f>SUM(M9:Q9)</f>
        <v>26939</v>
      </c>
      <c r="S9" s="35">
        <f>R9-L9</f>
        <v>2764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24175</v>
      </c>
      <c r="AI9" s="38">
        <f>R9+AE9</f>
        <v>26939</v>
      </c>
      <c r="AJ9" s="38">
        <f>AI9-AH9</f>
        <v>2764</v>
      </c>
      <c r="AK9" s="39">
        <f>IF(AH9=0,"",AI9/AH9)</f>
        <v>1.1143329886246123</v>
      </c>
      <c r="AL9" s="38">
        <v>24175</v>
      </c>
      <c r="AM9" s="40">
        <v>24175</v>
      </c>
    </row>
    <row r="10" spans="2:39" ht="12.75">
      <c r="B10" s="28">
        <v>2</v>
      </c>
      <c r="C10" s="41">
        <v>1</v>
      </c>
      <c r="D10" s="120" t="s">
        <v>67</v>
      </c>
      <c r="E10" s="120"/>
      <c r="F10" s="120"/>
      <c r="G10" s="42">
        <v>16539</v>
      </c>
      <c r="H10" s="43">
        <v>8721</v>
      </c>
      <c r="I10" s="43">
        <v>19675</v>
      </c>
      <c r="J10" s="44">
        <v>19269</v>
      </c>
      <c r="K10" s="33"/>
      <c r="L10" s="45">
        <v>24175</v>
      </c>
      <c r="M10" s="45"/>
      <c r="N10" s="45">
        <v>94</v>
      </c>
      <c r="O10" s="45">
        <v>26845</v>
      </c>
      <c r="P10" s="45"/>
      <c r="Q10" s="45"/>
      <c r="R10" s="45">
        <f>SUM(M10:Q10)</f>
        <v>26939</v>
      </c>
      <c r="S10" s="45">
        <f>R10-L10</f>
        <v>2764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24175</v>
      </c>
      <c r="AI10" s="47">
        <f>R10+AE10</f>
        <v>26939</v>
      </c>
      <c r="AJ10" s="47">
        <f>AI10-AH10</f>
        <v>2764</v>
      </c>
      <c r="AK10" s="48">
        <f>IF(AH10=0,"",AI10/AH10)</f>
        <v>1.1143329886246123</v>
      </c>
      <c r="AL10" s="47">
        <v>24175</v>
      </c>
      <c r="AM10" s="49">
        <v>24175</v>
      </c>
    </row>
    <row r="11" spans="2:39" ht="12.75">
      <c r="B11" s="28">
        <v>3</v>
      </c>
      <c r="C11" s="41">
        <v>2</v>
      </c>
      <c r="D11" s="120" t="s">
        <v>68</v>
      </c>
      <c r="E11" s="120"/>
      <c r="F11" s="120"/>
      <c r="G11" s="42"/>
      <c r="H11" s="43"/>
      <c r="I11" s="43"/>
      <c r="J11" s="44"/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281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4" width="0" style="0" hidden="1" customWidth="1"/>
    <col min="25" max="25" width="7.7109375" style="0" customWidth="1"/>
    <col min="26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69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8</v>
      </c>
      <c r="D9" s="119" t="s">
        <v>70</v>
      </c>
      <c r="E9" s="119"/>
      <c r="F9" s="119"/>
      <c r="G9" s="30">
        <v>53985</v>
      </c>
      <c r="H9" s="31">
        <v>180157</v>
      </c>
      <c r="I9" s="31">
        <v>52833</v>
      </c>
      <c r="J9" s="32">
        <v>103225</v>
      </c>
      <c r="K9" s="33"/>
      <c r="L9" s="34">
        <v>34418</v>
      </c>
      <c r="M9" s="35"/>
      <c r="N9" s="35">
        <v>1135</v>
      </c>
      <c r="O9" s="35">
        <v>35617</v>
      </c>
      <c r="P9" s="35"/>
      <c r="Q9" s="35"/>
      <c r="R9" s="35">
        <f aca="true" t="shared" si="0" ref="R9:R15">SUM(M9:Q9)</f>
        <v>36752</v>
      </c>
      <c r="S9" s="35">
        <f aca="true" t="shared" si="1" ref="S9:S15">R9-L9</f>
        <v>2334</v>
      </c>
      <c r="T9" s="33"/>
      <c r="U9" s="35">
        <v>27000</v>
      </c>
      <c r="V9" s="35"/>
      <c r="W9" s="35"/>
      <c r="X9" s="35"/>
      <c r="Y9" s="35">
        <v>30000</v>
      </c>
      <c r="Z9" s="35"/>
      <c r="AA9" s="35">
        <v>56381</v>
      </c>
      <c r="AB9" s="35"/>
      <c r="AC9" s="35"/>
      <c r="AD9" s="35"/>
      <c r="AE9" s="35">
        <f aca="true" t="shared" si="2" ref="AE9:AE15">SUM(V9:AD9)</f>
        <v>86381</v>
      </c>
      <c r="AF9" s="35">
        <f aca="true" t="shared" si="3" ref="AF9:AF15">AE9-U9</f>
        <v>59381</v>
      </c>
      <c r="AG9" s="36"/>
      <c r="AH9" s="37">
        <f aca="true" t="shared" si="4" ref="AH9:AH15">L9+U9</f>
        <v>61418</v>
      </c>
      <c r="AI9" s="38">
        <f aca="true" t="shared" si="5" ref="AI9:AI15">R9+AE9</f>
        <v>123133</v>
      </c>
      <c r="AJ9" s="38">
        <f aca="true" t="shared" si="6" ref="AJ9:AJ15">AI9-AH9</f>
        <v>61715</v>
      </c>
      <c r="AK9" s="39">
        <f aca="true" t="shared" si="7" ref="AK9:AK15">IF(AH9=0,"",AI9/AH9)</f>
        <v>2.0048357159139014</v>
      </c>
      <c r="AL9" s="38">
        <v>27454</v>
      </c>
      <c r="AM9" s="40">
        <v>27454</v>
      </c>
    </row>
    <row r="10" spans="2:39" ht="12.75">
      <c r="B10" s="28">
        <v>2</v>
      </c>
      <c r="C10" s="41">
        <v>1</v>
      </c>
      <c r="D10" s="120" t="s">
        <v>71</v>
      </c>
      <c r="E10" s="120"/>
      <c r="F10" s="120"/>
      <c r="G10" s="42">
        <v>41140</v>
      </c>
      <c r="H10" s="43">
        <v>27219</v>
      </c>
      <c r="I10" s="43">
        <v>34907</v>
      </c>
      <c r="J10" s="44">
        <v>91499</v>
      </c>
      <c r="K10" s="33"/>
      <c r="L10" s="45">
        <v>19292</v>
      </c>
      <c r="M10" s="45"/>
      <c r="N10" s="45">
        <v>809</v>
      </c>
      <c r="O10" s="45">
        <v>20817</v>
      </c>
      <c r="P10" s="45"/>
      <c r="Q10" s="45"/>
      <c r="R10" s="45">
        <f t="shared" si="0"/>
        <v>21626</v>
      </c>
      <c r="S10" s="45">
        <f t="shared" si="1"/>
        <v>2334</v>
      </c>
      <c r="T10" s="33"/>
      <c r="U10" s="45">
        <v>10000</v>
      </c>
      <c r="V10" s="45"/>
      <c r="W10" s="45"/>
      <c r="X10" s="45"/>
      <c r="Y10" s="45">
        <v>30000</v>
      </c>
      <c r="Z10" s="45"/>
      <c r="AA10" s="45">
        <v>10000</v>
      </c>
      <c r="AB10" s="45"/>
      <c r="AC10" s="45"/>
      <c r="AD10" s="45"/>
      <c r="AE10" s="45">
        <f t="shared" si="2"/>
        <v>40000</v>
      </c>
      <c r="AF10" s="45">
        <f t="shared" si="3"/>
        <v>30000</v>
      </c>
      <c r="AG10" s="36"/>
      <c r="AH10" s="46">
        <f t="shared" si="4"/>
        <v>29292</v>
      </c>
      <c r="AI10" s="47">
        <f t="shared" si="5"/>
        <v>61626</v>
      </c>
      <c r="AJ10" s="47">
        <f t="shared" si="6"/>
        <v>32334</v>
      </c>
      <c r="AK10" s="48">
        <f t="shared" si="7"/>
        <v>2.103850880786563</v>
      </c>
      <c r="AL10" s="47">
        <v>17828</v>
      </c>
      <c r="AM10" s="49">
        <v>17828</v>
      </c>
    </row>
    <row r="11" spans="2:39" ht="12.75">
      <c r="B11" s="28">
        <v>3</v>
      </c>
      <c r="C11" s="50">
        <v>1</v>
      </c>
      <c r="D11" s="121" t="s">
        <v>71</v>
      </c>
      <c r="E11" s="121"/>
      <c r="F11" s="121"/>
      <c r="G11" s="51"/>
      <c r="H11" s="52"/>
      <c r="I11" s="52"/>
      <c r="J11" s="53">
        <v>16360</v>
      </c>
      <c r="K11" s="33"/>
      <c r="L11" s="54">
        <v>19292</v>
      </c>
      <c r="M11" s="54"/>
      <c r="N11" s="54">
        <v>328</v>
      </c>
      <c r="O11" s="54">
        <v>19405</v>
      </c>
      <c r="P11" s="54"/>
      <c r="Q11" s="54"/>
      <c r="R11" s="54">
        <f t="shared" si="0"/>
        <v>19733</v>
      </c>
      <c r="S11" s="54">
        <f t="shared" si="1"/>
        <v>441</v>
      </c>
      <c r="T11" s="33"/>
      <c r="U11" s="54"/>
      <c r="V11" s="54"/>
      <c r="W11" s="54"/>
      <c r="X11" s="54"/>
      <c r="Y11" s="54">
        <v>30000</v>
      </c>
      <c r="Z11" s="54"/>
      <c r="AA11" s="54"/>
      <c r="AB11" s="54"/>
      <c r="AC11" s="54"/>
      <c r="AD11" s="54"/>
      <c r="AE11" s="54">
        <f t="shared" si="2"/>
        <v>30000</v>
      </c>
      <c r="AF11" s="54">
        <f t="shared" si="3"/>
        <v>30000</v>
      </c>
      <c r="AG11" s="33"/>
      <c r="AH11" s="55">
        <f t="shared" si="4"/>
        <v>19292</v>
      </c>
      <c r="AI11" s="56">
        <f t="shared" si="5"/>
        <v>49733</v>
      </c>
      <c r="AJ11" s="56">
        <f t="shared" si="6"/>
        <v>30441</v>
      </c>
      <c r="AK11" s="57">
        <f t="shared" si="7"/>
        <v>2.5779079411154884</v>
      </c>
      <c r="AL11" s="56">
        <v>17828</v>
      </c>
      <c r="AM11" s="58">
        <v>17828</v>
      </c>
    </row>
    <row r="12" spans="2:39" ht="12.75">
      <c r="B12" s="28">
        <v>4</v>
      </c>
      <c r="C12" s="50">
        <v>2</v>
      </c>
      <c r="D12" s="121" t="s">
        <v>72</v>
      </c>
      <c r="E12" s="121"/>
      <c r="F12" s="121"/>
      <c r="G12" s="51"/>
      <c r="H12" s="52"/>
      <c r="I12" s="52"/>
      <c r="J12" s="53">
        <v>15656</v>
      </c>
      <c r="K12" s="33"/>
      <c r="L12" s="54"/>
      <c r="M12" s="54"/>
      <c r="N12" s="54"/>
      <c r="O12" s="54"/>
      <c r="P12" s="54"/>
      <c r="Q12" s="54"/>
      <c r="R12" s="54">
        <f t="shared" si="0"/>
        <v>0</v>
      </c>
      <c r="S12" s="54">
        <f t="shared" si="1"/>
        <v>0</v>
      </c>
      <c r="T12" s="33"/>
      <c r="U12" s="54">
        <v>10000</v>
      </c>
      <c r="V12" s="54"/>
      <c r="W12" s="54"/>
      <c r="X12" s="54"/>
      <c r="Y12" s="54"/>
      <c r="Z12" s="54"/>
      <c r="AA12" s="54">
        <v>10000</v>
      </c>
      <c r="AB12" s="54"/>
      <c r="AC12" s="54"/>
      <c r="AD12" s="54"/>
      <c r="AE12" s="54">
        <f t="shared" si="2"/>
        <v>10000</v>
      </c>
      <c r="AF12" s="54">
        <f t="shared" si="3"/>
        <v>0</v>
      </c>
      <c r="AG12" s="33"/>
      <c r="AH12" s="55">
        <f t="shared" si="4"/>
        <v>10000</v>
      </c>
      <c r="AI12" s="56">
        <f t="shared" si="5"/>
        <v>10000</v>
      </c>
      <c r="AJ12" s="56">
        <f t="shared" si="6"/>
        <v>0</v>
      </c>
      <c r="AK12" s="57">
        <f t="shared" si="7"/>
        <v>1</v>
      </c>
      <c r="AL12" s="56"/>
      <c r="AM12" s="58"/>
    </row>
    <row r="13" spans="2:39" ht="12.75">
      <c r="B13" s="28">
        <v>5</v>
      </c>
      <c r="C13" s="50">
        <v>3</v>
      </c>
      <c r="D13" s="121" t="s">
        <v>73</v>
      </c>
      <c r="E13" s="121"/>
      <c r="F13" s="121"/>
      <c r="G13" s="51"/>
      <c r="H13" s="52"/>
      <c r="I13" s="52"/>
      <c r="J13" s="53">
        <v>59483</v>
      </c>
      <c r="K13" s="33"/>
      <c r="L13" s="54"/>
      <c r="M13" s="54"/>
      <c r="N13" s="54">
        <v>481</v>
      </c>
      <c r="O13" s="54">
        <v>1412</v>
      </c>
      <c r="P13" s="54"/>
      <c r="Q13" s="54"/>
      <c r="R13" s="54">
        <f t="shared" si="0"/>
        <v>1893</v>
      </c>
      <c r="S13" s="54">
        <f t="shared" si="1"/>
        <v>1893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0</v>
      </c>
      <c r="AI13" s="56">
        <f t="shared" si="5"/>
        <v>1893</v>
      </c>
      <c r="AJ13" s="56">
        <f t="shared" si="6"/>
        <v>1893</v>
      </c>
      <c r="AK13" s="57">
        <f t="shared" si="7"/>
      </c>
      <c r="AL13" s="56"/>
      <c r="AM13" s="58"/>
    </row>
    <row r="14" spans="2:39" ht="12.75">
      <c r="B14" s="28">
        <v>6</v>
      </c>
      <c r="C14" s="41">
        <v>2</v>
      </c>
      <c r="D14" s="120" t="s">
        <v>74</v>
      </c>
      <c r="E14" s="120"/>
      <c r="F14" s="120"/>
      <c r="G14" s="42">
        <v>6980</v>
      </c>
      <c r="H14" s="43">
        <v>6699</v>
      </c>
      <c r="I14" s="43">
        <v>7926</v>
      </c>
      <c r="J14" s="44">
        <v>4181</v>
      </c>
      <c r="K14" s="33"/>
      <c r="L14" s="45">
        <v>14426</v>
      </c>
      <c r="M14" s="45"/>
      <c r="N14" s="45">
        <v>326</v>
      </c>
      <c r="O14" s="45">
        <v>14100</v>
      </c>
      <c r="P14" s="45"/>
      <c r="Q14" s="45"/>
      <c r="R14" s="45">
        <f t="shared" si="0"/>
        <v>14426</v>
      </c>
      <c r="S14" s="45">
        <f t="shared" si="1"/>
        <v>0</v>
      </c>
      <c r="T14" s="33"/>
      <c r="U14" s="45">
        <v>7000</v>
      </c>
      <c r="V14" s="45"/>
      <c r="W14" s="45"/>
      <c r="X14" s="45"/>
      <c r="Y14" s="45"/>
      <c r="Z14" s="45"/>
      <c r="AA14" s="45">
        <v>36381</v>
      </c>
      <c r="AB14" s="45"/>
      <c r="AC14" s="45"/>
      <c r="AD14" s="45"/>
      <c r="AE14" s="45">
        <f t="shared" si="2"/>
        <v>36381</v>
      </c>
      <c r="AF14" s="45">
        <f t="shared" si="3"/>
        <v>29381</v>
      </c>
      <c r="AG14" s="36"/>
      <c r="AH14" s="46">
        <f t="shared" si="4"/>
        <v>21426</v>
      </c>
      <c r="AI14" s="47">
        <f t="shared" si="5"/>
        <v>50807</v>
      </c>
      <c r="AJ14" s="47">
        <f t="shared" si="6"/>
        <v>29381</v>
      </c>
      <c r="AK14" s="48">
        <f t="shared" si="7"/>
        <v>2.371277886679735</v>
      </c>
      <c r="AL14" s="47">
        <v>8926</v>
      </c>
      <c r="AM14" s="49">
        <v>8926</v>
      </c>
    </row>
    <row r="15" spans="2:39" ht="12.75">
      <c r="B15" s="28">
        <v>7</v>
      </c>
      <c r="C15" s="41">
        <v>3</v>
      </c>
      <c r="D15" s="120" t="s">
        <v>75</v>
      </c>
      <c r="E15" s="120"/>
      <c r="F15" s="120"/>
      <c r="G15" s="42">
        <v>5865</v>
      </c>
      <c r="H15" s="43">
        <v>146239</v>
      </c>
      <c r="I15" s="43">
        <v>10000</v>
      </c>
      <c r="J15" s="44">
        <v>7545</v>
      </c>
      <c r="K15" s="33"/>
      <c r="L15" s="45">
        <v>700</v>
      </c>
      <c r="M15" s="45"/>
      <c r="N15" s="45"/>
      <c r="O15" s="45">
        <v>700</v>
      </c>
      <c r="P15" s="45"/>
      <c r="Q15" s="45"/>
      <c r="R15" s="45">
        <f t="shared" si="0"/>
        <v>700</v>
      </c>
      <c r="S15" s="45">
        <f t="shared" si="1"/>
        <v>0</v>
      </c>
      <c r="T15" s="33"/>
      <c r="U15" s="45">
        <v>10000</v>
      </c>
      <c r="V15" s="45"/>
      <c r="W15" s="45"/>
      <c r="X15" s="45"/>
      <c r="Y15" s="45"/>
      <c r="Z15" s="45"/>
      <c r="AA15" s="45">
        <v>10000</v>
      </c>
      <c r="AB15" s="45"/>
      <c r="AC15" s="45"/>
      <c r="AD15" s="45"/>
      <c r="AE15" s="45">
        <f t="shared" si="2"/>
        <v>10000</v>
      </c>
      <c r="AF15" s="45">
        <f t="shared" si="3"/>
        <v>0</v>
      </c>
      <c r="AG15" s="36"/>
      <c r="AH15" s="46">
        <f t="shared" si="4"/>
        <v>10700</v>
      </c>
      <c r="AI15" s="47">
        <f t="shared" si="5"/>
        <v>10700</v>
      </c>
      <c r="AJ15" s="47">
        <f t="shared" si="6"/>
        <v>0</v>
      </c>
      <c r="AK15" s="48">
        <f t="shared" si="7"/>
        <v>1</v>
      </c>
      <c r="AL15" s="47">
        <v>700</v>
      </c>
      <c r="AM15" s="49">
        <v>700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10.0039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131</v>
      </c>
    </row>
    <row r="2" ht="15.75">
      <c r="B2" s="1" t="s">
        <v>76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44651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44651</v>
      </c>
      <c r="AG7" s="15"/>
      <c r="AH7" s="16" t="s">
        <v>10</v>
      </c>
      <c r="AI7" s="17" t="s">
        <v>10</v>
      </c>
      <c r="AJ7" s="111">
        <v>44651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2019</v>
      </c>
      <c r="H8" s="23">
        <v>2020</v>
      </c>
      <c r="I8" s="23">
        <v>2021</v>
      </c>
      <c r="J8" s="24">
        <v>2021</v>
      </c>
      <c r="K8" s="12"/>
      <c r="L8" s="25">
        <v>2022</v>
      </c>
      <c r="M8" s="116"/>
      <c r="N8" s="116"/>
      <c r="O8" s="116"/>
      <c r="P8" s="116"/>
      <c r="Q8" s="116"/>
      <c r="R8" s="116"/>
      <c r="S8" s="118"/>
      <c r="T8" s="12"/>
      <c r="U8" s="25">
        <v>2022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2022</v>
      </c>
      <c r="AI8" s="18">
        <v>2022</v>
      </c>
      <c r="AJ8" s="111"/>
      <c r="AK8" s="111"/>
      <c r="AL8" s="18">
        <v>2023</v>
      </c>
      <c r="AM8" s="27">
        <v>2024</v>
      </c>
    </row>
    <row r="9" spans="2:39" ht="12.75">
      <c r="B9" s="28">
        <v>1</v>
      </c>
      <c r="C9" s="29">
        <v>9</v>
      </c>
      <c r="D9" s="119" t="s">
        <v>77</v>
      </c>
      <c r="E9" s="119"/>
      <c r="F9" s="119"/>
      <c r="G9" s="30">
        <v>76988</v>
      </c>
      <c r="H9" s="31">
        <v>19028</v>
      </c>
      <c r="I9" s="31">
        <v>16846</v>
      </c>
      <c r="J9" s="32">
        <v>59259</v>
      </c>
      <c r="K9" s="33"/>
      <c r="L9" s="34">
        <v>18546</v>
      </c>
      <c r="M9" s="35"/>
      <c r="N9" s="35">
        <v>196</v>
      </c>
      <c r="O9" s="35">
        <v>22206</v>
      </c>
      <c r="P9" s="35"/>
      <c r="Q9" s="35"/>
      <c r="R9" s="35">
        <f>SUM(M9:Q9)</f>
        <v>22402</v>
      </c>
      <c r="S9" s="35">
        <f>R9-L9</f>
        <v>3856</v>
      </c>
      <c r="T9" s="33"/>
      <c r="U9" s="35">
        <v>10500</v>
      </c>
      <c r="V9" s="35"/>
      <c r="W9" s="35"/>
      <c r="X9" s="35">
        <v>2500</v>
      </c>
      <c r="Y9" s="35"/>
      <c r="Z9" s="35"/>
      <c r="AA9" s="35">
        <v>8093</v>
      </c>
      <c r="AB9" s="35"/>
      <c r="AC9" s="35"/>
      <c r="AD9" s="35"/>
      <c r="AE9" s="35">
        <f>SUM(V9:AD9)</f>
        <v>10593</v>
      </c>
      <c r="AF9" s="35">
        <f>AE9-U9</f>
        <v>93</v>
      </c>
      <c r="AG9" s="36"/>
      <c r="AH9" s="37">
        <f>L9+U9</f>
        <v>29046</v>
      </c>
      <c r="AI9" s="38">
        <f>R9+AE9</f>
        <v>32995</v>
      </c>
      <c r="AJ9" s="38">
        <f>AI9-AH9</f>
        <v>3949</v>
      </c>
      <c r="AK9" s="39">
        <f>IF(AH9=0,"",AI9/AH9)</f>
        <v>1.1359567582455417</v>
      </c>
      <c r="AL9" s="38">
        <v>18546</v>
      </c>
      <c r="AM9" s="40">
        <v>18546</v>
      </c>
    </row>
    <row r="10" spans="2:39" ht="12.75">
      <c r="B10" s="28">
        <v>2</v>
      </c>
      <c r="C10" s="41">
        <v>1</v>
      </c>
      <c r="D10" s="120" t="s">
        <v>78</v>
      </c>
      <c r="E10" s="120"/>
      <c r="F10" s="120"/>
      <c r="G10" s="42">
        <v>69813</v>
      </c>
      <c r="H10" s="43">
        <v>10134</v>
      </c>
      <c r="I10" s="43">
        <v>14846</v>
      </c>
      <c r="J10" s="44">
        <v>34658</v>
      </c>
      <c r="K10" s="33"/>
      <c r="L10" s="45">
        <v>16546</v>
      </c>
      <c r="M10" s="45"/>
      <c r="N10" s="45">
        <v>196</v>
      </c>
      <c r="O10" s="45">
        <v>20206</v>
      </c>
      <c r="P10" s="45"/>
      <c r="Q10" s="45"/>
      <c r="R10" s="45">
        <f>SUM(M10:Q10)</f>
        <v>20402</v>
      </c>
      <c r="S10" s="45">
        <f>R10-L10</f>
        <v>3856</v>
      </c>
      <c r="T10" s="33"/>
      <c r="U10" s="45">
        <v>10500</v>
      </c>
      <c r="V10" s="45"/>
      <c r="W10" s="45"/>
      <c r="X10" s="45">
        <v>2500</v>
      </c>
      <c r="Y10" s="45"/>
      <c r="Z10" s="45"/>
      <c r="AA10" s="45">
        <v>8093</v>
      </c>
      <c r="AB10" s="45"/>
      <c r="AC10" s="45"/>
      <c r="AD10" s="45"/>
      <c r="AE10" s="45">
        <f>SUM(V10:AD10)</f>
        <v>10593</v>
      </c>
      <c r="AF10" s="45">
        <f>AE10-U10</f>
        <v>93</v>
      </c>
      <c r="AG10" s="36"/>
      <c r="AH10" s="46">
        <f>L10+U10</f>
        <v>27046</v>
      </c>
      <c r="AI10" s="47">
        <f>R10+AE10</f>
        <v>30995</v>
      </c>
      <c r="AJ10" s="47">
        <f>AI10-AH10</f>
        <v>3949</v>
      </c>
      <c r="AK10" s="48">
        <f>IF(AH10=0,"",AI10/AH10)</f>
        <v>1.1460105006285588</v>
      </c>
      <c r="AL10" s="47">
        <v>16546</v>
      </c>
      <c r="AM10" s="49">
        <v>16546</v>
      </c>
    </row>
    <row r="11" spans="2:39" ht="12.75">
      <c r="B11" s="28">
        <v>3</v>
      </c>
      <c r="C11" s="41">
        <v>2</v>
      </c>
      <c r="D11" s="120" t="s">
        <v>79</v>
      </c>
      <c r="E11" s="120"/>
      <c r="F11" s="120"/>
      <c r="G11" s="42">
        <v>7100</v>
      </c>
      <c r="H11" s="43">
        <v>8894</v>
      </c>
      <c r="I11" s="43">
        <v>2000</v>
      </c>
      <c r="J11" s="44">
        <v>24601</v>
      </c>
      <c r="K11" s="33"/>
      <c r="L11" s="45">
        <v>2000</v>
      </c>
      <c r="M11" s="45"/>
      <c r="N11" s="45"/>
      <c r="O11" s="45">
        <v>2000</v>
      </c>
      <c r="P11" s="45"/>
      <c r="Q11" s="45"/>
      <c r="R11" s="45">
        <f>SUM(M11:Q11)</f>
        <v>2000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2000</v>
      </c>
      <c r="AI11" s="47">
        <f>R11+AE11</f>
        <v>2000</v>
      </c>
      <c r="AJ11" s="47">
        <f>AI11-AH11</f>
        <v>0</v>
      </c>
      <c r="AK11" s="48">
        <f>IF(AH11=0,"",AI11/AH11)</f>
        <v>1</v>
      </c>
      <c r="AL11" s="47">
        <v>2000</v>
      </c>
      <c r="AM11" s="49">
        <v>2000</v>
      </c>
    </row>
    <row r="12" spans="2:39" ht="12.75">
      <c r="B12" s="28">
        <v>4</v>
      </c>
      <c r="C12" s="41">
        <v>3</v>
      </c>
      <c r="D12" s="120" t="s">
        <v>80</v>
      </c>
      <c r="E12" s="120"/>
      <c r="F12" s="120"/>
      <c r="G12" s="42">
        <v>75</v>
      </c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2022-04-28T09:43:24Z</dcterms:created>
  <dcterms:modified xsi:type="dcterms:W3CDTF">2022-04-28T09:48:01Z</dcterms:modified>
  <cp:category/>
  <cp:version/>
  <cp:contentType/>
  <cp:contentStatus/>
</cp:coreProperties>
</file>