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12435" firstSheet="2" activeTab="1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SUM" sheetId="11" r:id="rId11"/>
    <sheet name="PV1" sheetId="12" r:id="rId12"/>
    <sheet name="PV2" sheetId="13" r:id="rId13"/>
    <sheet name="PV3" sheetId="14" r:id="rId14"/>
    <sheet name="PV4" sheetId="15" r:id="rId15"/>
    <sheet name="PV5" sheetId="16" r:id="rId16"/>
    <sheet name="PV6" sheetId="17" r:id="rId17"/>
    <sheet name="PV7" sheetId="18" r:id="rId18"/>
    <sheet name="PV8" sheetId="19" r:id="rId19"/>
    <sheet name="PV9" sheetId="20" r:id="rId20"/>
    <sheet name="PV10" sheetId="21" r:id="rId21"/>
    <sheet name="SUMV" sheetId="22" r:id="rId22"/>
  </sheets>
  <definedNames/>
  <calcPr fullCalcOnLoad="1"/>
</workbook>
</file>

<file path=xl/sharedStrings.xml><?xml version="1.0" encoding="utf-8"?>
<sst xmlns="http://schemas.openxmlformats.org/spreadsheetml/2006/main" count="1068" uniqueCount="132">
  <si>
    <t>€</t>
  </si>
  <si>
    <t>Skutočnosť</t>
  </si>
  <si>
    <t>Bežné výdavky</t>
  </si>
  <si>
    <t>Kapitálové výdavky</t>
  </si>
  <si>
    <t>Upravený</t>
  </si>
  <si>
    <t>% zmena</t>
  </si>
  <si>
    <t>Funkčná klasifikácia</t>
  </si>
  <si>
    <t>Ukazovateľ</t>
  </si>
  <si>
    <t>Rozpočet</t>
  </si>
  <si>
    <t>Zmena</t>
  </si>
  <si>
    <t>na rok</t>
  </si>
  <si>
    <t>610</t>
  </si>
  <si>
    <t>711</t>
  </si>
  <si>
    <t>620</t>
  </si>
  <si>
    <t>630</t>
  </si>
  <si>
    <t>640</t>
  </si>
  <si>
    <t>650</t>
  </si>
  <si>
    <t>Spolu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</si>
  <si>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</si>
  <si>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</si>
  <si>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</si>
  <si>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</si>
  <si>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</si>
  <si>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</si>
  <si>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</si>
  <si>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</si>
  <si>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</si>
  <si>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Plánovanie, manažment a kontrola</t>
  </si>
  <si>
    <t>Manažment obce</t>
  </si>
  <si>
    <t>Územný plán rozvoja obce</t>
  </si>
  <si>
    <t>Členstvo obce v samosprávnych orgánoch a združeniach</t>
  </si>
  <si>
    <t>Propagácia a prezentácia obce</t>
  </si>
  <si>
    <t>Voľby, referendá a sčítanie obyvateľov a domov</t>
  </si>
  <si>
    <t>PROGRAM 2: SLUŽBY OBČANOM</t>
  </si>
  <si>
    <t>Služby občanom</t>
  </si>
  <si>
    <t>Administratívne služby - matrika, register obyvateľov</t>
  </si>
  <si>
    <t>Obecný cintorín a Dom smútku</t>
  </si>
  <si>
    <t>Obecné média</t>
  </si>
  <si>
    <t>Obecný rozhlas</t>
  </si>
  <si>
    <t>Kronika obce</t>
  </si>
  <si>
    <t>PROGRAM 3: ODPADOVÉ HOSPODÁRSTVO</t>
  </si>
  <si>
    <t>Odpadové hospodárstvo</t>
  </si>
  <si>
    <t>Nakladanie s odpadom</t>
  </si>
  <si>
    <t>Odpadové vody</t>
  </si>
  <si>
    <t>Separácia a recyklácia odpadu</t>
  </si>
  <si>
    <t>PROGRAM 4: KOMUNIKÁCIE</t>
  </si>
  <si>
    <t>Komunikácie</t>
  </si>
  <si>
    <t>Údržba ciest</t>
  </si>
  <si>
    <t>Výstavba pozemných komunikácií</t>
  </si>
  <si>
    <t>PROGRAM 5: VZDELÁVANIE</t>
  </si>
  <si>
    <t>Vzdelávanie</t>
  </si>
  <si>
    <t>Materské školy</t>
  </si>
  <si>
    <t>Základná škola</t>
  </si>
  <si>
    <t>Financovanie z rozpočtu obce - ZŠ a MŠ</t>
  </si>
  <si>
    <t>Základná škola Zubrohlava</t>
  </si>
  <si>
    <t>Školská jedáleň</t>
  </si>
  <si>
    <t>Školský klub</t>
  </si>
  <si>
    <t>PROGRAM 6: ŠPORT</t>
  </si>
  <si>
    <t>Šport</t>
  </si>
  <si>
    <t>TJ SOKOL Zubrohlava</t>
  </si>
  <si>
    <t>Podpora úspešných športovcov</t>
  </si>
  <si>
    <t>Klzisko</t>
  </si>
  <si>
    <t>Multifunkčné ihrisko</t>
  </si>
  <si>
    <t>Voľnočasové aktivity ZŠsMŠ</t>
  </si>
  <si>
    <t>Voľnočasové aktivity obec</t>
  </si>
  <si>
    <t>PROGRAM 7: KULTÚRA</t>
  </si>
  <si>
    <t>Kultúra</t>
  </si>
  <si>
    <t>Kultúrny dom</t>
  </si>
  <si>
    <t>Organizácia kultúrnych podujatí v obci</t>
  </si>
  <si>
    <t>PROGRAM 8: PROSTREDIE PRE ŽIVOT</t>
  </si>
  <si>
    <t>Prostredie pre život</t>
  </si>
  <si>
    <t>Verejné osvetlenie</t>
  </si>
  <si>
    <t>Verejné osvetlenie - rozšírenie, rekonštrukcia a modernizácia</t>
  </si>
  <si>
    <t>Projekt: "Na Orave dobre na Orave zdravo"</t>
  </si>
  <si>
    <t>Verejná zeleň</t>
  </si>
  <si>
    <t>Výstavba vodovodu</t>
  </si>
  <si>
    <t>PROGRAM 9: BEZPEČNOSŤ, PRÁVO A PORIADOK</t>
  </si>
  <si>
    <t>Bezpečnosť, právo a poriadok</t>
  </si>
  <si>
    <t>Požiarna ochrana</t>
  </si>
  <si>
    <t>Civilná ochrana</t>
  </si>
  <si>
    <t>Ochrana majetku obce a občanov</t>
  </si>
  <si>
    <t>PROGRAM 10: SOCIÁLNE SLUŽBY</t>
  </si>
  <si>
    <t>Sociálne služby</t>
  </si>
  <si>
    <t>Opatrovateľská služba v dome občana</t>
  </si>
  <si>
    <t>Starostlivosť o seniorov</t>
  </si>
  <si>
    <t>Sociálna výpomoc</t>
  </si>
  <si>
    <t>ZO ZŤP Zubrohlava</t>
  </si>
  <si>
    <t>Jednorazová sociálna výpomoc</t>
  </si>
  <si>
    <t>Aktivačné práce</t>
  </si>
  <si>
    <t>Rodina a deti</t>
  </si>
  <si>
    <t>Jednorazový FP pri narodení dieťaťa</t>
  </si>
  <si>
    <t>Rodinné prídavky</t>
  </si>
  <si>
    <t>Rozpočet - sumarizácia</t>
  </si>
  <si>
    <t>Rozpočet rok 2022</t>
  </si>
  <si>
    <t>Rozpočet rok 2023</t>
  </si>
  <si>
    <t>Index 23/22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</si>
  <si>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</si>
  <si>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</si>
  <si>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</si>
  <si>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</si>
  <si>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</si>
  <si>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</si>
  <si>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</si>
  <si>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</si>
  <si>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</si>
  <si>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Služby občanom</t>
  </si>
  <si>
    <t>Program 3: Odpadové hospodárstvo</t>
  </si>
  <si>
    <t>Program 4: Komunikácie</t>
  </si>
  <si>
    <t>Program 5: Vzdelávanie</t>
  </si>
  <si>
    <t>Program 6: Šport</t>
  </si>
  <si>
    <t>Program 7: Kultúra</t>
  </si>
  <si>
    <t>Program 8: Prostredie pre život</t>
  </si>
  <si>
    <t>Program 9: Bezpečnosť, právo a poriadok</t>
  </si>
  <si>
    <t>Program 10: Sociálne služby</t>
  </si>
  <si>
    <t>Výsledok hospodárenia:</t>
  </si>
  <si>
    <t>Rozpočet 2023</t>
  </si>
  <si>
    <t>Rozpočet 2024</t>
  </si>
  <si>
    <t>Rozpočet 2025</t>
  </si>
  <si>
    <t>PLÁNOVANIE, MANAŽMENT A KONTROLA</t>
  </si>
  <si>
    <t>SLUŽBY OBČANOM</t>
  </si>
  <si>
    <t>ODPADOVÉ HOSPODÁRSTVO</t>
  </si>
  <si>
    <t>KOMUNIKÁCIE</t>
  </si>
  <si>
    <t>VZDELÁVANIE</t>
  </si>
  <si>
    <t>ŠPORT</t>
  </si>
  <si>
    <t>KULTÚRA</t>
  </si>
  <si>
    <t>PROSTREDIE PRE ŽIVOT</t>
  </si>
  <si>
    <t>BEZPEČNOSŤ, PRÁVO A PORIADOK</t>
  </si>
  <si>
    <t>SOCIÁLNE SLUŽBY</t>
  </si>
  <si>
    <t>Rozpočet rok 2024</t>
  </si>
  <si>
    <t>Rozpočet rok 2025</t>
  </si>
  <si>
    <t>2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</si>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</sst>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dd/mm/yy"/>
    <numFmt numFmtId="173" formatCode="#,##0.##"/>
  </numFmts>
  <fonts count="4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28" borderId="0" applyNumberFormat="0" applyBorder="0" applyAlignment="0" applyProtection="0"/>
    <xf numFmtId="0" fontId="22" fillId="9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8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36" borderId="5" applyNumberFormat="0" applyAlignment="0" applyProtection="0"/>
    <xf numFmtId="0" fontId="14" fillId="9" borderId="1" applyNumberFormat="0" applyAlignment="0" applyProtection="0"/>
    <xf numFmtId="0" fontId="33" fillId="37" borderId="6" applyNumberFormat="0" applyAlignment="0" applyProtection="0"/>
    <xf numFmtId="0" fontId="17" fillId="0" borderId="7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7" fillId="38" borderId="0" applyNumberFormat="0" applyBorder="0" applyAlignment="0" applyProtection="0"/>
    <xf numFmtId="0" fontId="0" fillId="10" borderId="11" applyNumberFormat="0" applyFont="0" applyAlignment="0" applyProtection="0"/>
    <xf numFmtId="0" fontId="15" fillId="8" borderId="12" applyNumberFormat="0" applyAlignment="0" applyProtection="0"/>
    <xf numFmtId="9" fontId="0" fillId="0" borderId="0" applyFill="0" applyBorder="0" applyAlignment="0" applyProtection="0"/>
    <xf numFmtId="0" fontId="0" fillId="39" borderId="13" applyNumberFormat="0" applyFont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42" fillId="40" borderId="17" applyNumberFormat="0" applyAlignment="0" applyProtection="0"/>
    <xf numFmtId="0" fontId="43" fillId="41" borderId="17" applyNumberFormat="0" applyAlignment="0" applyProtection="0"/>
    <xf numFmtId="0" fontId="44" fillId="41" borderId="18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49" borderId="19" xfId="0" applyFont="1" applyFill="1" applyBorder="1" applyAlignment="1">
      <alignment horizontal="center" vertical="center"/>
    </xf>
    <xf numFmtId="0" fontId="2" fillId="49" borderId="20" xfId="0" applyFont="1" applyFill="1" applyBorder="1" applyAlignment="1">
      <alignment horizontal="center" vertical="center"/>
    </xf>
    <xf numFmtId="0" fontId="2" fillId="49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50" borderId="23" xfId="0" applyFont="1" applyFill="1" applyBorder="1" applyAlignment="1">
      <alignment horizontal="center" vertical="center"/>
    </xf>
    <xf numFmtId="0" fontId="3" fillId="49" borderId="24" xfId="0" applyFont="1" applyFill="1" applyBorder="1" applyAlignment="1">
      <alignment horizontal="center" vertical="center" wrapText="1"/>
    </xf>
    <xf numFmtId="0" fontId="3" fillId="49" borderId="25" xfId="0" applyFont="1" applyFill="1" applyBorder="1" applyAlignment="1">
      <alignment horizontal="center" vertical="center" wrapText="1"/>
    </xf>
    <xf numFmtId="0" fontId="3" fillId="49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1" fillId="50" borderId="27" xfId="0" applyFont="1" applyFill="1" applyBorder="1" applyAlignment="1">
      <alignment vertical="center" wrapText="1"/>
    </xf>
    <xf numFmtId="0" fontId="3" fillId="50" borderId="2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4" fillId="49" borderId="24" xfId="0" applyFont="1" applyFill="1" applyBorder="1" applyAlignment="1">
      <alignment horizontal="center" vertical="center" wrapText="1"/>
    </xf>
    <xf numFmtId="0" fontId="4" fillId="49" borderId="25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4" fillId="49" borderId="26" xfId="0" applyFont="1" applyFill="1" applyBorder="1" applyAlignment="1">
      <alignment horizontal="center" vertical="center" wrapText="1"/>
    </xf>
    <xf numFmtId="0" fontId="3" fillId="50" borderId="30" xfId="0" applyFont="1" applyFill="1" applyBorder="1" applyAlignment="1">
      <alignment horizontal="center" vertical="center" wrapText="1"/>
    </xf>
    <xf numFmtId="0" fontId="3" fillId="50" borderId="31" xfId="0" applyFont="1" applyFill="1" applyBorder="1" applyAlignment="1">
      <alignment horizontal="center" vertical="center" wrapText="1"/>
    </xf>
    <xf numFmtId="0" fontId="3" fillId="49" borderId="32" xfId="0" applyFont="1" applyFill="1" applyBorder="1" applyAlignment="1">
      <alignment horizontal="center" vertical="center" wrapText="1"/>
    </xf>
    <xf numFmtId="0" fontId="3" fillId="49" borderId="29" xfId="0" applyFont="1" applyFill="1" applyBorder="1" applyAlignment="1">
      <alignment horizontal="center" vertical="center" wrapText="1"/>
    </xf>
    <xf numFmtId="0" fontId="3" fillId="49" borderId="33" xfId="0" applyFont="1" applyFill="1" applyBorder="1" applyAlignment="1">
      <alignment horizontal="center" vertical="center" wrapText="1"/>
    </xf>
    <xf numFmtId="0" fontId="3" fillId="50" borderId="34" xfId="0" applyFont="1" applyFill="1" applyBorder="1" applyAlignment="1">
      <alignment horizontal="center" vertical="center" wrapText="1"/>
    </xf>
    <xf numFmtId="0" fontId="4" fillId="49" borderId="32" xfId="0" applyFont="1" applyFill="1" applyBorder="1" applyAlignment="1">
      <alignment horizontal="center" vertical="center" wrapText="1"/>
    </xf>
    <xf numFmtId="0" fontId="4" fillId="49" borderId="3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2" fillId="51" borderId="36" xfId="0" applyFont="1" applyFill="1" applyBorder="1" applyAlignment="1">
      <alignment horizontal="center"/>
    </xf>
    <xf numFmtId="173" fontId="2" fillId="51" borderId="19" xfId="0" applyNumberFormat="1" applyFont="1" applyFill="1" applyBorder="1" applyAlignment="1">
      <alignment wrapText="1"/>
    </xf>
    <xf numFmtId="173" fontId="2" fillId="51" borderId="20" xfId="0" applyNumberFormat="1" applyFont="1" applyFill="1" applyBorder="1" applyAlignment="1">
      <alignment wrapText="1"/>
    </xf>
    <xf numFmtId="173" fontId="2" fillId="51" borderId="21" xfId="0" applyNumberFormat="1" applyFont="1" applyFill="1" applyBorder="1" applyAlignment="1">
      <alignment wrapText="1"/>
    </xf>
    <xf numFmtId="0" fontId="0" fillId="0" borderId="22" xfId="0" applyFill="1" applyBorder="1" applyAlignment="1">
      <alignment/>
    </xf>
    <xf numFmtId="173" fontId="2" fillId="51" borderId="37" xfId="0" applyNumberFormat="1" applyFont="1" applyFill="1" applyBorder="1" applyAlignment="1">
      <alignment/>
    </xf>
    <xf numFmtId="173" fontId="2" fillId="51" borderId="36" xfId="0" applyNumberFormat="1" applyFont="1" applyFill="1" applyBorder="1" applyAlignment="1">
      <alignment/>
    </xf>
    <xf numFmtId="0" fontId="0" fillId="0" borderId="22" xfId="0" applyBorder="1" applyAlignment="1">
      <alignment/>
    </xf>
    <xf numFmtId="173" fontId="2" fillId="51" borderId="19" xfId="0" applyNumberFormat="1" applyFont="1" applyFill="1" applyBorder="1" applyAlignment="1">
      <alignment/>
    </xf>
    <xf numFmtId="173" fontId="2" fillId="51" borderId="20" xfId="0" applyNumberFormat="1" applyFont="1" applyFill="1" applyBorder="1" applyAlignment="1">
      <alignment/>
    </xf>
    <xf numFmtId="10" fontId="2" fillId="51" borderId="20" xfId="0" applyNumberFormat="1" applyFont="1" applyFill="1" applyBorder="1" applyAlignment="1">
      <alignment/>
    </xf>
    <xf numFmtId="173" fontId="2" fillId="51" borderId="21" xfId="0" applyNumberFormat="1" applyFont="1" applyFill="1" applyBorder="1" applyAlignment="1">
      <alignment/>
    </xf>
    <xf numFmtId="0" fontId="2" fillId="52" borderId="36" xfId="0" applyFont="1" applyFill="1" applyBorder="1" applyAlignment="1">
      <alignment horizontal="center"/>
    </xf>
    <xf numFmtId="173" fontId="2" fillId="52" borderId="24" xfId="0" applyNumberFormat="1" applyFont="1" applyFill="1" applyBorder="1" applyAlignment="1">
      <alignment wrapText="1"/>
    </xf>
    <xf numFmtId="173" fontId="2" fillId="52" borderId="25" xfId="0" applyNumberFormat="1" applyFont="1" applyFill="1" applyBorder="1" applyAlignment="1">
      <alignment wrapText="1"/>
    </xf>
    <xf numFmtId="173" fontId="2" fillId="52" borderId="26" xfId="0" applyNumberFormat="1" applyFont="1" applyFill="1" applyBorder="1" applyAlignment="1">
      <alignment wrapText="1"/>
    </xf>
    <xf numFmtId="173" fontId="2" fillId="52" borderId="36" xfId="0" applyNumberFormat="1" applyFont="1" applyFill="1" applyBorder="1" applyAlignment="1">
      <alignment/>
    </xf>
    <xf numFmtId="173" fontId="2" fillId="52" borderId="24" xfId="0" applyNumberFormat="1" applyFont="1" applyFill="1" applyBorder="1" applyAlignment="1">
      <alignment/>
    </xf>
    <xf numFmtId="173" fontId="2" fillId="52" borderId="25" xfId="0" applyNumberFormat="1" applyFont="1" applyFill="1" applyBorder="1" applyAlignment="1">
      <alignment/>
    </xf>
    <xf numFmtId="10" fontId="2" fillId="52" borderId="25" xfId="0" applyNumberFormat="1" applyFont="1" applyFill="1" applyBorder="1" applyAlignment="1">
      <alignment/>
    </xf>
    <xf numFmtId="173" fontId="2" fillId="52" borderId="26" xfId="0" applyNumberFormat="1" applyFont="1" applyFill="1" applyBorder="1" applyAlignment="1">
      <alignment/>
    </xf>
    <xf numFmtId="0" fontId="4" fillId="53" borderId="36" xfId="0" applyFont="1" applyFill="1" applyBorder="1" applyAlignment="1">
      <alignment horizontal="center"/>
    </xf>
    <xf numFmtId="173" fontId="4" fillId="53" borderId="24" xfId="0" applyNumberFormat="1" applyFont="1" applyFill="1" applyBorder="1" applyAlignment="1">
      <alignment wrapText="1"/>
    </xf>
    <xf numFmtId="173" fontId="4" fillId="53" borderId="25" xfId="0" applyNumberFormat="1" applyFont="1" applyFill="1" applyBorder="1" applyAlignment="1">
      <alignment wrapText="1"/>
    </xf>
    <xf numFmtId="173" fontId="4" fillId="53" borderId="26" xfId="0" applyNumberFormat="1" applyFont="1" applyFill="1" applyBorder="1" applyAlignment="1">
      <alignment wrapText="1"/>
    </xf>
    <xf numFmtId="173" fontId="4" fillId="53" borderId="36" xfId="0" applyNumberFormat="1" applyFont="1" applyFill="1" applyBorder="1" applyAlignment="1">
      <alignment/>
    </xf>
    <xf numFmtId="173" fontId="4" fillId="53" borderId="24" xfId="0" applyNumberFormat="1" applyFont="1" applyFill="1" applyBorder="1" applyAlignment="1">
      <alignment/>
    </xf>
    <xf numFmtId="173" fontId="4" fillId="53" borderId="25" xfId="0" applyNumberFormat="1" applyFont="1" applyFill="1" applyBorder="1" applyAlignment="1">
      <alignment/>
    </xf>
    <xf numFmtId="10" fontId="4" fillId="53" borderId="25" xfId="0" applyNumberFormat="1" applyFont="1" applyFill="1" applyBorder="1" applyAlignment="1">
      <alignment/>
    </xf>
    <xf numFmtId="173" fontId="4" fillId="53" borderId="26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6" fillId="10" borderId="39" xfId="0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5" fillId="21" borderId="39" xfId="0" applyFont="1" applyFill="1" applyBorder="1" applyAlignment="1">
      <alignment horizontal="center"/>
    </xf>
    <xf numFmtId="0" fontId="2" fillId="21" borderId="40" xfId="0" applyFont="1" applyFill="1" applyBorder="1" applyAlignment="1">
      <alignment/>
    </xf>
    <xf numFmtId="0" fontId="2" fillId="21" borderId="40" xfId="0" applyFont="1" applyFill="1" applyBorder="1" applyAlignment="1">
      <alignment horizontal="right"/>
    </xf>
    <xf numFmtId="0" fontId="2" fillId="21" borderId="41" xfId="0" applyFont="1" applyFill="1" applyBorder="1" applyAlignment="1">
      <alignment horizontal="right"/>
    </xf>
    <xf numFmtId="0" fontId="2" fillId="21" borderId="42" xfId="0" applyFont="1" applyFill="1" applyBorder="1" applyAlignment="1">
      <alignment horizontal="right"/>
    </xf>
    <xf numFmtId="0" fontId="5" fillId="21" borderId="43" xfId="0" applyFont="1" applyFill="1" applyBorder="1" applyAlignment="1">
      <alignment horizontal="center"/>
    </xf>
    <xf numFmtId="0" fontId="2" fillId="21" borderId="44" xfId="0" applyFont="1" applyFill="1" applyBorder="1" applyAlignment="1">
      <alignment/>
    </xf>
    <xf numFmtId="0" fontId="2" fillId="21" borderId="45" xfId="0" applyFont="1" applyFill="1" applyBorder="1" applyAlignment="1">
      <alignment horizontal="right"/>
    </xf>
    <xf numFmtId="0" fontId="2" fillId="21" borderId="44" xfId="0" applyFont="1" applyFill="1" applyBorder="1" applyAlignment="1">
      <alignment horizontal="right"/>
    </xf>
    <xf numFmtId="0" fontId="2" fillId="21" borderId="46" xfId="0" applyFont="1" applyFill="1" applyBorder="1" applyAlignment="1">
      <alignment horizontal="right"/>
    </xf>
    <xf numFmtId="0" fontId="5" fillId="0" borderId="43" xfId="0" applyFont="1" applyBorder="1" applyAlignment="1">
      <alignment horizontal="center"/>
    </xf>
    <xf numFmtId="0" fontId="25" fillId="0" borderId="44" xfId="0" applyFont="1" applyBorder="1" applyAlignment="1">
      <alignment/>
    </xf>
    <xf numFmtId="0" fontId="2" fillId="0" borderId="45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4" xfId="0" applyBorder="1" applyAlignment="1">
      <alignment horizontal="right"/>
    </xf>
    <xf numFmtId="0" fontId="5" fillId="21" borderId="47" xfId="0" applyFont="1" applyFill="1" applyBorder="1" applyAlignment="1">
      <alignment horizontal="center"/>
    </xf>
    <xf numFmtId="0" fontId="2" fillId="21" borderId="48" xfId="0" applyFont="1" applyFill="1" applyBorder="1" applyAlignment="1">
      <alignment/>
    </xf>
    <xf numFmtId="0" fontId="2" fillId="21" borderId="48" xfId="0" applyFont="1" applyFill="1" applyBorder="1" applyAlignment="1">
      <alignment horizontal="right"/>
    </xf>
    <xf numFmtId="0" fontId="2" fillId="21" borderId="49" xfId="0" applyFont="1" applyFill="1" applyBorder="1" applyAlignment="1">
      <alignment horizontal="right"/>
    </xf>
    <xf numFmtId="0" fontId="2" fillId="21" borderId="50" xfId="0" applyFont="1" applyFill="1" applyBorder="1" applyAlignment="1">
      <alignment horizontal="right"/>
    </xf>
    <xf numFmtId="0" fontId="6" fillId="21" borderId="51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/>
    </xf>
    <xf numFmtId="0" fontId="6" fillId="21" borderId="49" xfId="0" applyFont="1" applyFill="1" applyBorder="1" applyAlignment="1">
      <alignment horizontal="center" vertical="center"/>
    </xf>
    <xf numFmtId="0" fontId="6" fillId="21" borderId="0" xfId="0" applyFont="1" applyFill="1" applyBorder="1" applyAlignment="1">
      <alignment horizontal="center" vertical="center"/>
    </xf>
    <xf numFmtId="0" fontId="2" fillId="21" borderId="45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2" fillId="9" borderId="52" xfId="0" applyFont="1" applyFill="1" applyBorder="1" applyAlignment="1">
      <alignment/>
    </xf>
    <xf numFmtId="0" fontId="2" fillId="9" borderId="44" xfId="0" applyFont="1" applyFill="1" applyBorder="1" applyAlignment="1">
      <alignment/>
    </xf>
    <xf numFmtId="0" fontId="2" fillId="9" borderId="46" xfId="0" applyFont="1" applyFill="1" applyBorder="1" applyAlignment="1">
      <alignment/>
    </xf>
    <xf numFmtId="0" fontId="2" fillId="21" borderId="52" xfId="0" applyFont="1" applyFill="1" applyBorder="1" applyAlignment="1">
      <alignment/>
    </xf>
    <xf numFmtId="0" fontId="2" fillId="21" borderId="46" xfId="0" applyFont="1" applyFill="1" applyBorder="1" applyAlignment="1">
      <alignment/>
    </xf>
    <xf numFmtId="0" fontId="4" fillId="18" borderId="45" xfId="0" applyFont="1" applyFill="1" applyBorder="1" applyAlignment="1">
      <alignment horizontal="center"/>
    </xf>
    <xf numFmtId="0" fontId="4" fillId="18" borderId="52" xfId="0" applyFont="1" applyFill="1" applyBorder="1" applyAlignment="1">
      <alignment/>
    </xf>
    <xf numFmtId="0" fontId="4" fillId="18" borderId="44" xfId="0" applyFont="1" applyFill="1" applyBorder="1" applyAlignment="1">
      <alignment/>
    </xf>
    <xf numFmtId="0" fontId="4" fillId="18" borderId="46" xfId="0" applyFont="1" applyFill="1" applyBorder="1" applyAlignment="1">
      <alignment/>
    </xf>
    <xf numFmtId="0" fontId="2" fillId="21" borderId="39" xfId="0" applyFont="1" applyFill="1" applyBorder="1" applyAlignment="1">
      <alignment horizontal="right"/>
    </xf>
    <xf numFmtId="0" fontId="2" fillId="21" borderId="53" xfId="0" applyFont="1" applyFill="1" applyBorder="1" applyAlignment="1">
      <alignment horizontal="right"/>
    </xf>
    <xf numFmtId="0" fontId="2" fillId="21" borderId="43" xfId="0" applyFont="1" applyFill="1" applyBorder="1" applyAlignment="1">
      <alignment horizontal="right"/>
    </xf>
    <xf numFmtId="0" fontId="2" fillId="21" borderId="54" xfId="0" applyFont="1" applyFill="1" applyBorder="1" applyAlignment="1">
      <alignment horizontal="right"/>
    </xf>
    <xf numFmtId="0" fontId="2" fillId="21" borderId="55" xfId="0" applyFont="1" applyFill="1" applyBorder="1" applyAlignment="1">
      <alignment horizontal="right"/>
    </xf>
    <xf numFmtId="0" fontId="25" fillId="0" borderId="43" xfId="0" applyFont="1" applyBorder="1" applyAlignment="1">
      <alignment/>
    </xf>
    <xf numFmtId="0" fontId="2" fillId="0" borderId="46" xfId="0" applyFont="1" applyBorder="1" applyAlignment="1">
      <alignment horizontal="right"/>
    </xf>
    <xf numFmtId="0" fontId="2" fillId="21" borderId="47" xfId="0" applyFont="1" applyFill="1" applyBorder="1" applyAlignment="1">
      <alignment/>
    </xf>
    <xf numFmtId="0" fontId="2" fillId="51" borderId="56" xfId="0" applyFont="1" applyFill="1" applyBorder="1" applyAlignment="1">
      <alignment wrapText="1"/>
    </xf>
    <xf numFmtId="0" fontId="2" fillId="52" borderId="56" xfId="0" applyFont="1" applyFill="1" applyBorder="1" applyAlignment="1">
      <alignment wrapText="1"/>
    </xf>
    <xf numFmtId="0" fontId="5" fillId="50" borderId="57" xfId="0" applyFont="1" applyFill="1" applyBorder="1" applyAlignment="1">
      <alignment horizontal="center" vertical="center"/>
    </xf>
    <xf numFmtId="14" fontId="3" fillId="50" borderId="57" xfId="0" applyNumberFormat="1" applyFont="1" applyFill="1" applyBorder="1" applyAlignment="1">
      <alignment horizontal="center" vertical="center"/>
    </xf>
    <xf numFmtId="0" fontId="3" fillId="50" borderId="57" xfId="0" applyFont="1" applyFill="1" applyBorder="1" applyAlignment="1">
      <alignment horizontal="center" vertical="center"/>
    </xf>
    <xf numFmtId="172" fontId="4" fillId="49" borderId="29" xfId="0" applyNumberFormat="1" applyFont="1" applyFill="1" applyBorder="1" applyAlignment="1">
      <alignment horizontal="center" vertical="center" wrapText="1"/>
    </xf>
    <xf numFmtId="0" fontId="2" fillId="50" borderId="58" xfId="0" applyFont="1" applyFill="1" applyBorder="1" applyAlignment="1">
      <alignment horizontal="center" vertical="center"/>
    </xf>
    <xf numFmtId="0" fontId="1" fillId="50" borderId="59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0" fillId="50" borderId="60" xfId="0" applyFont="1" applyFill="1" applyBorder="1" applyAlignment="1">
      <alignment horizontal="center" vertical="center"/>
    </xf>
    <xf numFmtId="0" fontId="5" fillId="50" borderId="57" xfId="0" applyFont="1" applyFill="1" applyBorder="1" applyAlignment="1">
      <alignment horizontal="center" vertical="center" wrapText="1"/>
    </xf>
    <xf numFmtId="0" fontId="0" fillId="50" borderId="61" xfId="0" applyFont="1" applyFill="1" applyBorder="1" applyAlignment="1">
      <alignment horizontal="center" vertical="center"/>
    </xf>
    <xf numFmtId="0" fontId="5" fillId="50" borderId="62" xfId="0" applyFont="1" applyFill="1" applyBorder="1" applyAlignment="1">
      <alignment horizontal="center" vertical="center"/>
    </xf>
    <xf numFmtId="0" fontId="4" fillId="53" borderId="63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top"/>
    </xf>
    <xf numFmtId="0" fontId="24" fillId="10" borderId="39" xfId="0" applyFont="1" applyFill="1" applyBorder="1" applyAlignment="1">
      <alignment horizontal="left" vertical="top"/>
    </xf>
    <xf numFmtId="0" fontId="4" fillId="10" borderId="64" xfId="0" applyFont="1" applyFill="1" applyBorder="1" applyAlignment="1">
      <alignment horizontal="center" vertical="center"/>
    </xf>
    <xf numFmtId="0" fontId="4" fillId="10" borderId="39" xfId="0" applyFont="1" applyFill="1" applyBorder="1" applyAlignment="1">
      <alignment horizontal="center" vertical="center"/>
    </xf>
    <xf numFmtId="0" fontId="2" fillId="9" borderId="45" xfId="0" applyFont="1" applyFill="1" applyBorder="1" applyAlignment="1">
      <alignment wrapText="1"/>
    </xf>
    <xf numFmtId="0" fontId="2" fillId="9" borderId="44" xfId="0" applyFont="1" applyFill="1" applyBorder="1" applyAlignment="1">
      <alignment wrapText="1"/>
    </xf>
    <xf numFmtId="0" fontId="2" fillId="21" borderId="45" xfId="0" applyFont="1" applyFill="1" applyBorder="1" applyAlignment="1">
      <alignment wrapText="1"/>
    </xf>
    <xf numFmtId="0" fontId="2" fillId="21" borderId="44" xfId="0" applyFont="1" applyFill="1" applyBorder="1" applyAlignment="1">
      <alignment wrapText="1"/>
    </xf>
    <xf numFmtId="0" fontId="4" fillId="21" borderId="64" xfId="0" applyFont="1" applyFill="1" applyBorder="1" applyAlignment="1">
      <alignment horizontal="center" vertical="center"/>
    </xf>
    <xf numFmtId="0" fontId="4" fillId="21" borderId="39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 wrapText="1"/>
    </xf>
    <xf numFmtId="0" fontId="6" fillId="21" borderId="39" xfId="0" applyFont="1" applyFill="1" applyBorder="1" applyAlignment="1">
      <alignment horizontal="center" vertical="center" wrapText="1"/>
    </xf>
    <xf numFmtId="0" fontId="6" fillId="21" borderId="48" xfId="0" applyFont="1" applyFill="1" applyBorder="1" applyAlignment="1">
      <alignment horizontal="center" vertical="center" wrapText="1"/>
    </xf>
    <xf numFmtId="0" fontId="6" fillId="21" borderId="40" xfId="0" applyFont="1" applyFill="1" applyBorder="1" applyAlignment="1">
      <alignment horizontal="center" vertical="center" wrapText="1"/>
    </xf>
    <xf numFmtId="0" fontId="6" fillId="21" borderId="50" xfId="0" applyFont="1" applyFill="1" applyBorder="1" applyAlignment="1">
      <alignment horizontal="center" vertical="center" wrapText="1"/>
    </xf>
    <xf numFmtId="0" fontId="6" fillId="21" borderId="42" xfId="0" applyFont="1" applyFill="1" applyBorder="1" applyAlignment="1">
      <alignment horizontal="center" vertical="center" wrapText="1"/>
    </xf>
    <xf numFmtId="0" fontId="4" fillId="18" borderId="45" xfId="0" applyFont="1" applyFill="1" applyBorder="1" applyAlignment="1">
      <alignment wrapText="1"/>
    </xf>
    <xf numFmtId="0" fontId="4" fillId="18" borderId="44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center"/>
    </xf>
    <xf numFmtId="0" fontId="24" fillId="10" borderId="39" xfId="0" applyFont="1" applyFill="1" applyBorder="1" applyAlignment="1">
      <alignment horizontal="left" vertical="center"/>
    </xf>
    <xf numFmtId="0" fontId="4" fillId="10" borderId="64" xfId="0" applyFont="1" applyFill="1" applyBorder="1" applyAlignment="1">
      <alignment horizontal="center" vertical="center" wrapText="1"/>
    </xf>
  </cellXfs>
  <cellStyles count="8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á bun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eutral" xfId="78"/>
    <cellStyle name="Neutrálna" xfId="79"/>
    <cellStyle name="Note" xfId="80"/>
    <cellStyle name="Output" xfId="81"/>
    <cellStyle name="Percent" xfId="82"/>
    <cellStyle name="Poznámka" xfId="83"/>
    <cellStyle name="Prepojená bunka" xfId="84"/>
    <cellStyle name="Spolu" xfId="85"/>
    <cellStyle name="Text upozornenia" xfId="86"/>
    <cellStyle name="Title" xfId="87"/>
    <cellStyle name="Titul" xfId="88"/>
    <cellStyle name="Total" xfId="89"/>
    <cellStyle name="Vstup" xfId="90"/>
    <cellStyle name="Výpočet" xfId="91"/>
    <cellStyle name="Výstup" xfId="92"/>
    <cellStyle name="Vysvetľujúci text" xfId="93"/>
    <cellStyle name="Warning Text" xfId="94"/>
    <cellStyle name="Zlá" xfId="95"/>
    <cellStyle name="Zvýraznenie1" xfId="96"/>
    <cellStyle name="Zvýraznenie2" xfId="97"/>
    <cellStyle name="Zvýraznenie3" xfId="98"/>
    <cellStyle name="Zvýraznenie4" xfId="99"/>
    <cellStyle name="Zvýraznenie5" xfId="100"/>
    <cellStyle name="Zvýraznenie6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9.57421875" style="0" customWidth="1"/>
    <col min="9" max="9" width="8.7109375" style="0" customWidth="1"/>
    <col min="10" max="10" width="10.7109375" style="0" customWidth="1"/>
    <col min="11" max="11" width="0.85546875" style="0" customWidth="1"/>
    <col min="12" max="19" width="8.7109375" style="0" customWidth="1"/>
    <col min="20" max="20" width="0.85546875" style="0" customWidth="1"/>
    <col min="21" max="21" width="9.28125" style="0" customWidth="1"/>
    <col min="22" max="22" width="7.7109375" style="0" customWidth="1"/>
    <col min="23" max="23" width="0" style="0" hidden="1" customWidth="1"/>
    <col min="24" max="24" width="7.7109375" style="0" customWidth="1"/>
    <col min="25" max="26" width="0" style="0" hidden="1" customWidth="1"/>
    <col min="27" max="27" width="7.7109375" style="0" customWidth="1"/>
    <col min="28" max="30" width="0" style="0" hidden="1" customWidth="1"/>
    <col min="31" max="31" width="10.003906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131</v>
      </c>
    </row>
    <row r="2" ht="15.75">
      <c r="B2" s="1" t="s">
        <v>26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45016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45016</v>
      </c>
      <c r="AG7" s="15"/>
      <c r="AH7" s="16" t="s">
        <v>10</v>
      </c>
      <c r="AI7" s="17" t="s">
        <v>10</v>
      </c>
      <c r="AJ7" s="113">
        <v>45016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2020</v>
      </c>
      <c r="H8" s="23">
        <v>2021</v>
      </c>
      <c r="I8" s="23">
        <v>2022</v>
      </c>
      <c r="J8" s="24">
        <v>2022</v>
      </c>
      <c r="K8" s="12"/>
      <c r="L8" s="25">
        <v>2023</v>
      </c>
      <c r="M8" s="110"/>
      <c r="N8" s="110"/>
      <c r="O8" s="110"/>
      <c r="P8" s="110"/>
      <c r="Q8" s="110"/>
      <c r="R8" s="110"/>
      <c r="S8" s="112"/>
      <c r="T8" s="12"/>
      <c r="U8" s="25">
        <v>2023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2023</v>
      </c>
      <c r="AI8" s="18">
        <v>2023</v>
      </c>
      <c r="AJ8" s="113"/>
      <c r="AK8" s="113"/>
      <c r="AL8" s="18">
        <v>2024</v>
      </c>
      <c r="AM8" s="27">
        <v>2025</v>
      </c>
    </row>
    <row r="9" spans="2:39" ht="12.75">
      <c r="B9" s="28">
        <v>1</v>
      </c>
      <c r="C9" s="29">
        <v>1</v>
      </c>
      <c r="D9" s="108" t="s">
        <v>27</v>
      </c>
      <c r="E9" s="108"/>
      <c r="F9" s="108"/>
      <c r="G9" s="30">
        <v>323074</v>
      </c>
      <c r="H9" s="31">
        <v>592612</v>
      </c>
      <c r="I9" s="31">
        <v>469804</v>
      </c>
      <c r="J9" s="32">
        <v>415328</v>
      </c>
      <c r="K9" s="33"/>
      <c r="L9" s="34">
        <v>458966</v>
      </c>
      <c r="M9" s="35">
        <v>198894</v>
      </c>
      <c r="N9" s="35">
        <v>77122</v>
      </c>
      <c r="O9" s="35">
        <v>175802</v>
      </c>
      <c r="P9" s="35">
        <v>7700</v>
      </c>
      <c r="Q9" s="35">
        <v>500</v>
      </c>
      <c r="R9" s="35">
        <f aca="true" t="shared" si="0" ref="R9:R14">SUM(M9:Q9)</f>
        <v>460018</v>
      </c>
      <c r="S9" s="35">
        <f aca="true" t="shared" si="1" ref="S9:S14">R9-L9</f>
        <v>1052</v>
      </c>
      <c r="T9" s="33"/>
      <c r="U9" s="35">
        <v>109000</v>
      </c>
      <c r="V9" s="35">
        <v>10000</v>
      </c>
      <c r="W9" s="35"/>
      <c r="X9" s="35">
        <v>2000</v>
      </c>
      <c r="Y9" s="35"/>
      <c r="Z9" s="35"/>
      <c r="AA9" s="35">
        <v>97000</v>
      </c>
      <c r="AB9" s="35"/>
      <c r="AC9" s="35"/>
      <c r="AD9" s="35"/>
      <c r="AE9" s="35">
        <f aca="true" t="shared" si="2" ref="AE9:AE14">SUM(V9:AD9)</f>
        <v>109000</v>
      </c>
      <c r="AF9" s="35">
        <f aca="true" t="shared" si="3" ref="AF9:AF14">AE9-U9</f>
        <v>0</v>
      </c>
      <c r="AG9" s="36"/>
      <c r="AH9" s="37">
        <f aca="true" t="shared" si="4" ref="AH9:AH14">L9+U9</f>
        <v>567966</v>
      </c>
      <c r="AI9" s="38">
        <f aca="true" t="shared" si="5" ref="AI9:AI14">R9+AE9</f>
        <v>569018</v>
      </c>
      <c r="AJ9" s="38">
        <f aca="true" t="shared" si="6" ref="AJ9:AJ14">AI9-AH9</f>
        <v>1052</v>
      </c>
      <c r="AK9" s="39">
        <f aca="true" t="shared" si="7" ref="AK9:AK14">IF(AH9=0,"",AI9/AH9)</f>
        <v>1.0018522235485927</v>
      </c>
      <c r="AL9" s="38">
        <v>477621</v>
      </c>
      <c r="AM9" s="40">
        <v>477621</v>
      </c>
    </row>
    <row r="10" spans="2:39" ht="12.75">
      <c r="B10" s="28">
        <v>2</v>
      </c>
      <c r="C10" s="41">
        <v>1</v>
      </c>
      <c r="D10" s="109" t="s">
        <v>28</v>
      </c>
      <c r="E10" s="109"/>
      <c r="F10" s="109"/>
      <c r="G10" s="42">
        <v>314252</v>
      </c>
      <c r="H10" s="43">
        <v>573249</v>
      </c>
      <c r="I10" s="43">
        <v>445804</v>
      </c>
      <c r="J10" s="44">
        <v>397225</v>
      </c>
      <c r="K10" s="33"/>
      <c r="L10" s="45">
        <v>443966</v>
      </c>
      <c r="M10" s="45">
        <v>198714</v>
      </c>
      <c r="N10" s="45">
        <v>77060</v>
      </c>
      <c r="O10" s="45">
        <v>160030</v>
      </c>
      <c r="P10" s="45">
        <v>7700</v>
      </c>
      <c r="Q10" s="45">
        <v>500</v>
      </c>
      <c r="R10" s="45">
        <f t="shared" si="0"/>
        <v>444004</v>
      </c>
      <c r="S10" s="45">
        <f t="shared" si="1"/>
        <v>38</v>
      </c>
      <c r="T10" s="33"/>
      <c r="U10" s="45">
        <v>97000</v>
      </c>
      <c r="V10" s="45"/>
      <c r="W10" s="45"/>
      <c r="X10" s="45"/>
      <c r="Y10" s="45"/>
      <c r="Z10" s="45"/>
      <c r="AA10" s="45">
        <v>97000</v>
      </c>
      <c r="AB10" s="45"/>
      <c r="AC10" s="45"/>
      <c r="AD10" s="45"/>
      <c r="AE10" s="45">
        <f t="shared" si="2"/>
        <v>97000</v>
      </c>
      <c r="AF10" s="45">
        <f t="shared" si="3"/>
        <v>0</v>
      </c>
      <c r="AG10" s="36"/>
      <c r="AH10" s="46">
        <f t="shared" si="4"/>
        <v>540966</v>
      </c>
      <c r="AI10" s="47">
        <f t="shared" si="5"/>
        <v>541004</v>
      </c>
      <c r="AJ10" s="47">
        <f t="shared" si="6"/>
        <v>38</v>
      </c>
      <c r="AK10" s="48">
        <f t="shared" si="7"/>
        <v>1.0000702447103884</v>
      </c>
      <c r="AL10" s="47">
        <v>462621</v>
      </c>
      <c r="AM10" s="49">
        <v>462621</v>
      </c>
    </row>
    <row r="11" spans="2:39" ht="12.75">
      <c r="B11" s="28">
        <v>3</v>
      </c>
      <c r="C11" s="41">
        <v>2</v>
      </c>
      <c r="D11" s="109" t="s">
        <v>29</v>
      </c>
      <c r="E11" s="109"/>
      <c r="F11" s="109"/>
      <c r="G11" s="42"/>
      <c r="H11" s="43">
        <v>3004</v>
      </c>
      <c r="I11" s="43">
        <v>10000</v>
      </c>
      <c r="J11" s="44">
        <v>5201</v>
      </c>
      <c r="K11" s="33"/>
      <c r="L11" s="45"/>
      <c r="M11" s="45"/>
      <c r="N11" s="45"/>
      <c r="O11" s="45"/>
      <c r="P11" s="45"/>
      <c r="Q11" s="45"/>
      <c r="R11" s="45">
        <f t="shared" si="0"/>
        <v>0</v>
      </c>
      <c r="S11" s="45">
        <f t="shared" si="1"/>
        <v>0</v>
      </c>
      <c r="T11" s="33"/>
      <c r="U11" s="45">
        <v>10000</v>
      </c>
      <c r="V11" s="45">
        <v>10000</v>
      </c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10000</v>
      </c>
      <c r="AF11" s="45">
        <f t="shared" si="3"/>
        <v>0</v>
      </c>
      <c r="AG11" s="36"/>
      <c r="AH11" s="46">
        <f t="shared" si="4"/>
        <v>10000</v>
      </c>
      <c r="AI11" s="47">
        <f t="shared" si="5"/>
        <v>10000</v>
      </c>
      <c r="AJ11" s="47">
        <f t="shared" si="6"/>
        <v>0</v>
      </c>
      <c r="AK11" s="48">
        <f t="shared" si="7"/>
        <v>1</v>
      </c>
      <c r="AL11" s="47"/>
      <c r="AM11" s="49"/>
    </row>
    <row r="12" spans="2:39" ht="12.75">
      <c r="B12" s="28">
        <v>4</v>
      </c>
      <c r="C12" s="41">
        <v>3</v>
      </c>
      <c r="D12" s="109" t="s">
        <v>30</v>
      </c>
      <c r="E12" s="109"/>
      <c r="F12" s="109"/>
      <c r="G12" s="42">
        <v>3164</v>
      </c>
      <c r="H12" s="43">
        <v>5004</v>
      </c>
      <c r="I12" s="43">
        <v>8000</v>
      </c>
      <c r="J12" s="44">
        <v>7407</v>
      </c>
      <c r="K12" s="33"/>
      <c r="L12" s="45">
        <v>9000</v>
      </c>
      <c r="M12" s="45"/>
      <c r="N12" s="45"/>
      <c r="O12" s="45">
        <v>9000</v>
      </c>
      <c r="P12" s="45"/>
      <c r="Q12" s="45"/>
      <c r="R12" s="45">
        <f t="shared" si="0"/>
        <v>9000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9000</v>
      </c>
      <c r="AI12" s="47">
        <f t="shared" si="5"/>
        <v>9000</v>
      </c>
      <c r="AJ12" s="47">
        <f t="shared" si="6"/>
        <v>0</v>
      </c>
      <c r="AK12" s="48">
        <f t="shared" si="7"/>
        <v>1</v>
      </c>
      <c r="AL12" s="47">
        <v>9000</v>
      </c>
      <c r="AM12" s="49">
        <v>9000</v>
      </c>
    </row>
    <row r="13" spans="2:39" ht="12.75">
      <c r="B13" s="28">
        <v>5</v>
      </c>
      <c r="C13" s="41">
        <v>4</v>
      </c>
      <c r="D13" s="109" t="s">
        <v>31</v>
      </c>
      <c r="E13" s="109"/>
      <c r="F13" s="109"/>
      <c r="G13" s="42">
        <v>3448</v>
      </c>
      <c r="H13" s="43">
        <v>3572</v>
      </c>
      <c r="I13" s="43">
        <v>6000</v>
      </c>
      <c r="J13" s="44">
        <v>4135</v>
      </c>
      <c r="K13" s="33"/>
      <c r="L13" s="45">
        <v>6000</v>
      </c>
      <c r="M13" s="45"/>
      <c r="N13" s="45"/>
      <c r="O13" s="45">
        <v>6000</v>
      </c>
      <c r="P13" s="45"/>
      <c r="Q13" s="45"/>
      <c r="R13" s="45">
        <f t="shared" si="0"/>
        <v>6000</v>
      </c>
      <c r="S13" s="45">
        <f t="shared" si="1"/>
        <v>0</v>
      </c>
      <c r="T13" s="33"/>
      <c r="U13" s="45">
        <v>2000</v>
      </c>
      <c r="V13" s="45"/>
      <c r="W13" s="45"/>
      <c r="X13" s="45">
        <v>2000</v>
      </c>
      <c r="Y13" s="45"/>
      <c r="Z13" s="45"/>
      <c r="AA13" s="45"/>
      <c r="AB13" s="45"/>
      <c r="AC13" s="45"/>
      <c r="AD13" s="45"/>
      <c r="AE13" s="45">
        <f t="shared" si="2"/>
        <v>2000</v>
      </c>
      <c r="AF13" s="45">
        <f t="shared" si="3"/>
        <v>0</v>
      </c>
      <c r="AG13" s="36"/>
      <c r="AH13" s="46">
        <f t="shared" si="4"/>
        <v>8000</v>
      </c>
      <c r="AI13" s="47">
        <f t="shared" si="5"/>
        <v>8000</v>
      </c>
      <c r="AJ13" s="47">
        <f t="shared" si="6"/>
        <v>0</v>
      </c>
      <c r="AK13" s="48">
        <f t="shared" si="7"/>
        <v>1</v>
      </c>
      <c r="AL13" s="47">
        <v>6000</v>
      </c>
      <c r="AM13" s="49">
        <v>6000</v>
      </c>
    </row>
    <row r="14" spans="2:39" ht="12.75">
      <c r="B14" s="28">
        <v>6</v>
      </c>
      <c r="C14" s="41">
        <v>5</v>
      </c>
      <c r="D14" s="109" t="s">
        <v>32</v>
      </c>
      <c r="E14" s="109"/>
      <c r="F14" s="109"/>
      <c r="G14" s="42">
        <v>2210</v>
      </c>
      <c r="H14" s="43">
        <v>7783</v>
      </c>
      <c r="I14" s="43"/>
      <c r="J14" s="44">
        <v>1360</v>
      </c>
      <c r="K14" s="33"/>
      <c r="L14" s="45"/>
      <c r="M14" s="45">
        <v>180</v>
      </c>
      <c r="N14" s="45">
        <v>62</v>
      </c>
      <c r="O14" s="45">
        <v>772</v>
      </c>
      <c r="P14" s="45"/>
      <c r="Q14" s="45"/>
      <c r="R14" s="45">
        <f t="shared" si="0"/>
        <v>1014</v>
      </c>
      <c r="S14" s="45">
        <f t="shared" si="1"/>
        <v>1014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0</v>
      </c>
      <c r="AI14" s="47">
        <f t="shared" si="5"/>
        <v>1014</v>
      </c>
      <c r="AJ14" s="47">
        <f t="shared" si="6"/>
        <v>1014</v>
      </c>
      <c r="AK14" s="48">
        <f t="shared" si="7"/>
      </c>
      <c r="AL14" s="47"/>
      <c r="AM14" s="49"/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421875" style="0" customWidth="1"/>
    <col min="8" max="8" width="9.8515625" style="0" customWidth="1"/>
    <col min="9" max="9" width="8.7109375" style="0" customWidth="1"/>
    <col min="10" max="10" width="9.851562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131</v>
      </c>
    </row>
    <row r="2" ht="15.75">
      <c r="B2" s="1" t="s">
        <v>81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45016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45016</v>
      </c>
      <c r="AG7" s="15"/>
      <c r="AH7" s="16" t="s">
        <v>10</v>
      </c>
      <c r="AI7" s="17" t="s">
        <v>10</v>
      </c>
      <c r="AJ7" s="113">
        <v>45016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2020</v>
      </c>
      <c r="H8" s="23">
        <v>2021</v>
      </c>
      <c r="I8" s="23">
        <v>2022</v>
      </c>
      <c r="J8" s="24">
        <v>2022</v>
      </c>
      <c r="K8" s="12"/>
      <c r="L8" s="25">
        <v>2023</v>
      </c>
      <c r="M8" s="110"/>
      <c r="N8" s="110"/>
      <c r="O8" s="110"/>
      <c r="P8" s="110"/>
      <c r="Q8" s="110"/>
      <c r="R8" s="110"/>
      <c r="S8" s="112"/>
      <c r="T8" s="12"/>
      <c r="U8" s="25">
        <v>2023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2023</v>
      </c>
      <c r="AI8" s="18">
        <v>2023</v>
      </c>
      <c r="AJ8" s="113"/>
      <c r="AK8" s="113"/>
      <c r="AL8" s="18">
        <v>2024</v>
      </c>
      <c r="AM8" s="27">
        <v>2025</v>
      </c>
    </row>
    <row r="9" spans="2:39" ht="12.75">
      <c r="B9" s="28">
        <v>1</v>
      </c>
      <c r="C9" s="29">
        <v>10</v>
      </c>
      <c r="D9" s="108" t="s">
        <v>82</v>
      </c>
      <c r="E9" s="108"/>
      <c r="F9" s="108"/>
      <c r="G9" s="30">
        <v>19898</v>
      </c>
      <c r="H9" s="31">
        <v>19064</v>
      </c>
      <c r="I9" s="31">
        <v>25690</v>
      </c>
      <c r="J9" s="32">
        <v>18597</v>
      </c>
      <c r="K9" s="33"/>
      <c r="L9" s="34">
        <v>27418</v>
      </c>
      <c r="M9" s="35">
        <v>12128</v>
      </c>
      <c r="N9" s="35">
        <v>4720</v>
      </c>
      <c r="O9" s="35">
        <v>4070</v>
      </c>
      <c r="P9" s="35">
        <v>6500</v>
      </c>
      <c r="Q9" s="35"/>
      <c r="R9" s="35">
        <f aca="true" t="shared" si="0" ref="R9:R18">SUM(M9:Q9)</f>
        <v>27418</v>
      </c>
      <c r="S9" s="35">
        <f aca="true" t="shared" si="1" ref="S9:S18"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8">SUM(V9:AD9)</f>
        <v>0</v>
      </c>
      <c r="AF9" s="35">
        <f aca="true" t="shared" si="3" ref="AF9:AF18">AE9-U9</f>
        <v>0</v>
      </c>
      <c r="AG9" s="36"/>
      <c r="AH9" s="37">
        <f aca="true" t="shared" si="4" ref="AH9:AH18">L9+U9</f>
        <v>27418</v>
      </c>
      <c r="AI9" s="38">
        <f aca="true" t="shared" si="5" ref="AI9:AI18">R9+AE9</f>
        <v>27418</v>
      </c>
      <c r="AJ9" s="38">
        <f aca="true" t="shared" si="6" ref="AJ9:AJ18">AI9-AH9</f>
        <v>0</v>
      </c>
      <c r="AK9" s="39">
        <f aca="true" t="shared" si="7" ref="AK9:AK18">IF(AH9=0,"",AI9/AH9)</f>
        <v>1</v>
      </c>
      <c r="AL9" s="38">
        <v>27418</v>
      </c>
      <c r="AM9" s="40">
        <v>27418</v>
      </c>
    </row>
    <row r="10" spans="2:39" ht="12.75">
      <c r="B10" s="28">
        <v>2</v>
      </c>
      <c r="C10" s="41">
        <v>1</v>
      </c>
      <c r="D10" s="109" t="s">
        <v>83</v>
      </c>
      <c r="E10" s="109"/>
      <c r="F10" s="109"/>
      <c r="G10" s="42">
        <v>13670</v>
      </c>
      <c r="H10" s="43">
        <v>14664</v>
      </c>
      <c r="I10" s="43">
        <v>16490</v>
      </c>
      <c r="J10" s="44">
        <v>13071</v>
      </c>
      <c r="K10" s="33"/>
      <c r="L10" s="45">
        <v>18218</v>
      </c>
      <c r="M10" s="45">
        <v>12128</v>
      </c>
      <c r="N10" s="45">
        <v>4720</v>
      </c>
      <c r="O10" s="45">
        <v>1370</v>
      </c>
      <c r="P10" s="45"/>
      <c r="Q10" s="45"/>
      <c r="R10" s="45">
        <f t="shared" si="0"/>
        <v>18218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18218</v>
      </c>
      <c r="AI10" s="47">
        <f t="shared" si="5"/>
        <v>18218</v>
      </c>
      <c r="AJ10" s="47">
        <f t="shared" si="6"/>
        <v>0</v>
      </c>
      <c r="AK10" s="48">
        <f t="shared" si="7"/>
        <v>1</v>
      </c>
      <c r="AL10" s="47">
        <v>18218</v>
      </c>
      <c r="AM10" s="49">
        <v>18218</v>
      </c>
    </row>
    <row r="11" spans="2:39" ht="12.75">
      <c r="B11" s="28">
        <v>3</v>
      </c>
      <c r="C11" s="41">
        <v>2</v>
      </c>
      <c r="D11" s="109" t="s">
        <v>84</v>
      </c>
      <c r="E11" s="109"/>
      <c r="F11" s="109"/>
      <c r="G11" s="42"/>
      <c r="H11" s="43"/>
      <c r="I11" s="43">
        <v>2000</v>
      </c>
      <c r="J11" s="44">
        <v>1826</v>
      </c>
      <c r="K11" s="33"/>
      <c r="L11" s="45">
        <v>2000</v>
      </c>
      <c r="M11" s="45"/>
      <c r="N11" s="45"/>
      <c r="O11" s="45">
        <v>2000</v>
      </c>
      <c r="P11" s="45"/>
      <c r="Q11" s="45"/>
      <c r="R11" s="45">
        <f t="shared" si="0"/>
        <v>2000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2000</v>
      </c>
      <c r="AI11" s="47">
        <f t="shared" si="5"/>
        <v>2000</v>
      </c>
      <c r="AJ11" s="47">
        <f t="shared" si="6"/>
        <v>0</v>
      </c>
      <c r="AK11" s="48">
        <f t="shared" si="7"/>
        <v>1</v>
      </c>
      <c r="AL11" s="47">
        <v>2000</v>
      </c>
      <c r="AM11" s="49">
        <v>2000</v>
      </c>
    </row>
    <row r="12" spans="2:39" ht="12.75">
      <c r="B12" s="28">
        <v>4</v>
      </c>
      <c r="C12" s="41">
        <v>3</v>
      </c>
      <c r="D12" s="109" t="s">
        <v>85</v>
      </c>
      <c r="E12" s="109"/>
      <c r="F12" s="109"/>
      <c r="G12" s="42">
        <v>2228</v>
      </c>
      <c r="H12" s="43">
        <v>800</v>
      </c>
      <c r="I12" s="43">
        <v>3200</v>
      </c>
      <c r="J12" s="44">
        <v>900</v>
      </c>
      <c r="K12" s="33"/>
      <c r="L12" s="45">
        <v>3200</v>
      </c>
      <c r="M12" s="45"/>
      <c r="N12" s="45"/>
      <c r="O12" s="45">
        <v>700</v>
      </c>
      <c r="P12" s="45">
        <v>2500</v>
      </c>
      <c r="Q12" s="45"/>
      <c r="R12" s="45">
        <f t="shared" si="0"/>
        <v>3200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3200</v>
      </c>
      <c r="AI12" s="47">
        <f t="shared" si="5"/>
        <v>3200</v>
      </c>
      <c r="AJ12" s="47">
        <f t="shared" si="6"/>
        <v>0</v>
      </c>
      <c r="AK12" s="48">
        <f t="shared" si="7"/>
        <v>1</v>
      </c>
      <c r="AL12" s="47">
        <v>3200</v>
      </c>
      <c r="AM12" s="49">
        <v>3200</v>
      </c>
    </row>
    <row r="13" spans="2:39" ht="12.75">
      <c r="B13" s="28">
        <v>5</v>
      </c>
      <c r="C13" s="50">
        <v>1</v>
      </c>
      <c r="D13" s="121" t="s">
        <v>86</v>
      </c>
      <c r="E13" s="121"/>
      <c r="F13" s="121"/>
      <c r="G13" s="51">
        <v>450</v>
      </c>
      <c r="H13" s="52">
        <v>800</v>
      </c>
      <c r="I13" s="52">
        <v>500</v>
      </c>
      <c r="J13" s="53">
        <v>900</v>
      </c>
      <c r="K13" s="33"/>
      <c r="L13" s="54">
        <v>500</v>
      </c>
      <c r="M13" s="54"/>
      <c r="N13" s="54"/>
      <c r="O13" s="54"/>
      <c r="P13" s="54">
        <v>500</v>
      </c>
      <c r="Q13" s="54"/>
      <c r="R13" s="54">
        <f t="shared" si="0"/>
        <v>500</v>
      </c>
      <c r="S13" s="54">
        <f t="shared" si="1"/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500</v>
      </c>
      <c r="AI13" s="56">
        <f t="shared" si="5"/>
        <v>500</v>
      </c>
      <c r="AJ13" s="56">
        <f t="shared" si="6"/>
        <v>0</v>
      </c>
      <c r="AK13" s="57">
        <f t="shared" si="7"/>
        <v>1</v>
      </c>
      <c r="AL13" s="56">
        <v>500</v>
      </c>
      <c r="AM13" s="58">
        <v>500</v>
      </c>
    </row>
    <row r="14" spans="2:39" ht="12.75">
      <c r="B14" s="28">
        <v>6</v>
      </c>
      <c r="C14" s="50">
        <v>2</v>
      </c>
      <c r="D14" s="121" t="s">
        <v>87</v>
      </c>
      <c r="E14" s="121"/>
      <c r="F14" s="121"/>
      <c r="G14" s="51"/>
      <c r="H14" s="52"/>
      <c r="I14" s="52">
        <v>2000</v>
      </c>
      <c r="J14" s="53"/>
      <c r="K14" s="33"/>
      <c r="L14" s="54">
        <v>2000</v>
      </c>
      <c r="M14" s="54"/>
      <c r="N14" s="54"/>
      <c r="O14" s="54"/>
      <c r="P14" s="54">
        <v>2000</v>
      </c>
      <c r="Q14" s="54"/>
      <c r="R14" s="54">
        <f t="shared" si="0"/>
        <v>2000</v>
      </c>
      <c r="S14" s="54">
        <f t="shared" si="1"/>
        <v>0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2000</v>
      </c>
      <c r="AI14" s="56">
        <f t="shared" si="5"/>
        <v>2000</v>
      </c>
      <c r="AJ14" s="56">
        <f t="shared" si="6"/>
        <v>0</v>
      </c>
      <c r="AK14" s="57">
        <f t="shared" si="7"/>
        <v>1</v>
      </c>
      <c r="AL14" s="56">
        <v>2000</v>
      </c>
      <c r="AM14" s="58">
        <v>2000</v>
      </c>
    </row>
    <row r="15" spans="2:39" ht="12.75">
      <c r="B15" s="28">
        <v>7</v>
      </c>
      <c r="C15" s="50">
        <v>3</v>
      </c>
      <c r="D15" s="121" t="s">
        <v>88</v>
      </c>
      <c r="E15" s="121"/>
      <c r="F15" s="121"/>
      <c r="G15" s="51">
        <v>1778</v>
      </c>
      <c r="H15" s="52"/>
      <c r="I15" s="52">
        <v>700</v>
      </c>
      <c r="J15" s="53"/>
      <c r="K15" s="33"/>
      <c r="L15" s="54">
        <v>700</v>
      </c>
      <c r="M15" s="54"/>
      <c r="N15" s="54"/>
      <c r="O15" s="54">
        <v>700</v>
      </c>
      <c r="P15" s="54"/>
      <c r="Q15" s="54"/>
      <c r="R15" s="54">
        <f t="shared" si="0"/>
        <v>700</v>
      </c>
      <c r="S15" s="54">
        <f t="shared" si="1"/>
        <v>0</v>
      </c>
      <c r="T15" s="33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>
        <f t="shared" si="2"/>
        <v>0</v>
      </c>
      <c r="AF15" s="54">
        <f t="shared" si="3"/>
        <v>0</v>
      </c>
      <c r="AG15" s="33"/>
      <c r="AH15" s="55">
        <f t="shared" si="4"/>
        <v>700</v>
      </c>
      <c r="AI15" s="56">
        <f t="shared" si="5"/>
        <v>700</v>
      </c>
      <c r="AJ15" s="56">
        <f t="shared" si="6"/>
        <v>0</v>
      </c>
      <c r="AK15" s="57">
        <f t="shared" si="7"/>
        <v>1</v>
      </c>
      <c r="AL15" s="56">
        <v>700</v>
      </c>
      <c r="AM15" s="58">
        <v>700</v>
      </c>
    </row>
    <row r="16" spans="2:39" ht="12.75">
      <c r="B16" s="28">
        <v>8</v>
      </c>
      <c r="C16" s="41">
        <v>4</v>
      </c>
      <c r="D16" s="109" t="s">
        <v>89</v>
      </c>
      <c r="E16" s="109"/>
      <c r="F16" s="109"/>
      <c r="G16" s="42">
        <v>4000</v>
      </c>
      <c r="H16" s="43">
        <v>3600</v>
      </c>
      <c r="I16" s="43">
        <v>4000</v>
      </c>
      <c r="J16" s="44">
        <v>2800</v>
      </c>
      <c r="K16" s="33"/>
      <c r="L16" s="45">
        <v>4000</v>
      </c>
      <c r="M16" s="45"/>
      <c r="N16" s="45"/>
      <c r="O16" s="45"/>
      <c r="P16" s="45">
        <v>4000</v>
      </c>
      <c r="Q16" s="45"/>
      <c r="R16" s="45">
        <f t="shared" si="0"/>
        <v>4000</v>
      </c>
      <c r="S16" s="45">
        <f t="shared" si="1"/>
        <v>0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4000</v>
      </c>
      <c r="AI16" s="47">
        <f t="shared" si="5"/>
        <v>4000</v>
      </c>
      <c r="AJ16" s="47">
        <f t="shared" si="6"/>
        <v>0</v>
      </c>
      <c r="AK16" s="48">
        <f t="shared" si="7"/>
        <v>1</v>
      </c>
      <c r="AL16" s="47">
        <v>4000</v>
      </c>
      <c r="AM16" s="49">
        <v>4000</v>
      </c>
    </row>
    <row r="17" spans="2:39" ht="12.75">
      <c r="B17" s="28">
        <v>9</v>
      </c>
      <c r="C17" s="50">
        <v>1</v>
      </c>
      <c r="D17" s="121" t="s">
        <v>90</v>
      </c>
      <c r="E17" s="121"/>
      <c r="F17" s="121"/>
      <c r="G17" s="51">
        <v>4000</v>
      </c>
      <c r="H17" s="52">
        <v>3600</v>
      </c>
      <c r="I17" s="52">
        <v>4000</v>
      </c>
      <c r="J17" s="53">
        <v>2800</v>
      </c>
      <c r="K17" s="33"/>
      <c r="L17" s="54">
        <v>4000</v>
      </c>
      <c r="M17" s="54"/>
      <c r="N17" s="54"/>
      <c r="O17" s="54"/>
      <c r="P17" s="54">
        <v>4000</v>
      </c>
      <c r="Q17" s="54"/>
      <c r="R17" s="54">
        <f t="shared" si="0"/>
        <v>4000</v>
      </c>
      <c r="S17" s="54">
        <f t="shared" si="1"/>
        <v>0</v>
      </c>
      <c r="T17" s="33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>
        <f t="shared" si="2"/>
        <v>0</v>
      </c>
      <c r="AF17" s="54">
        <f t="shared" si="3"/>
        <v>0</v>
      </c>
      <c r="AG17" s="33"/>
      <c r="AH17" s="55">
        <f t="shared" si="4"/>
        <v>4000</v>
      </c>
      <c r="AI17" s="56">
        <f t="shared" si="5"/>
        <v>4000</v>
      </c>
      <c r="AJ17" s="56">
        <f t="shared" si="6"/>
        <v>0</v>
      </c>
      <c r="AK17" s="57">
        <f t="shared" si="7"/>
        <v>1</v>
      </c>
      <c r="AL17" s="56">
        <v>4000</v>
      </c>
      <c r="AM17" s="58">
        <v>4000</v>
      </c>
    </row>
    <row r="18" spans="2:39" ht="12.75">
      <c r="B18" s="28">
        <v>10</v>
      </c>
      <c r="C18" s="50">
        <v>2</v>
      </c>
      <c r="D18" s="121" t="s">
        <v>91</v>
      </c>
      <c r="E18" s="121"/>
      <c r="F18" s="121"/>
      <c r="G18" s="51"/>
      <c r="H18" s="52"/>
      <c r="I18" s="52"/>
      <c r="J18" s="53"/>
      <c r="K18" s="33"/>
      <c r="L18" s="54"/>
      <c r="M18" s="54"/>
      <c r="N18" s="54"/>
      <c r="O18" s="54"/>
      <c r="P18" s="54"/>
      <c r="Q18" s="54"/>
      <c r="R18" s="54">
        <f t="shared" si="0"/>
        <v>0</v>
      </c>
      <c r="S18" s="54">
        <f t="shared" si="1"/>
        <v>0</v>
      </c>
      <c r="T18" s="33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>
        <f t="shared" si="2"/>
        <v>0</v>
      </c>
      <c r="AF18" s="54">
        <f t="shared" si="3"/>
        <v>0</v>
      </c>
      <c r="AG18" s="33"/>
      <c r="AH18" s="55">
        <f t="shared" si="4"/>
        <v>0</v>
      </c>
      <c r="AI18" s="56">
        <f t="shared" si="5"/>
        <v>0</v>
      </c>
      <c r="AJ18" s="56">
        <f t="shared" si="6"/>
        <v>0</v>
      </c>
      <c r="AK18" s="57">
        <f t="shared" si="7"/>
      </c>
      <c r="AL18" s="56"/>
      <c r="AM18" s="58"/>
    </row>
    <row r="19" spans="2:39" ht="12.75">
      <c r="B19" s="59"/>
      <c r="C19" s="59"/>
      <c r="D19" s="59"/>
      <c r="E19" s="59"/>
      <c r="F19" s="59"/>
      <c r="G19" s="59"/>
      <c r="H19" s="59"/>
      <c r="I19" s="59"/>
      <c r="J19" s="59"/>
      <c r="K19" s="3"/>
      <c r="L19" s="59"/>
      <c r="M19" s="59"/>
      <c r="N19" s="59"/>
      <c r="O19" s="59"/>
      <c r="P19" s="59"/>
      <c r="Q19" s="59"/>
      <c r="R19" s="59"/>
      <c r="S19" s="59"/>
      <c r="T19" s="3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2"/>
      <c r="AH19" s="59"/>
      <c r="AI19" s="59"/>
      <c r="AJ19" s="59"/>
      <c r="AK19" s="59"/>
      <c r="AL19" s="59"/>
      <c r="AM19" s="59"/>
    </row>
  </sheetData>
  <sheetProtection/>
  <mergeCells count="38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15:F15"/>
    <mergeCell ref="D16:F16"/>
    <mergeCell ref="D17:F17"/>
    <mergeCell ref="D18:F1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122" t="s">
        <v>92</v>
      </c>
      <c r="C2" s="123"/>
      <c r="D2" s="124" t="s">
        <v>93</v>
      </c>
      <c r="E2" s="124"/>
      <c r="F2" s="124"/>
      <c r="G2" s="124"/>
      <c r="H2" s="124" t="s">
        <v>94</v>
      </c>
      <c r="I2" s="124"/>
      <c r="J2" s="124"/>
      <c r="K2" s="124"/>
      <c r="L2" s="124" t="s">
        <v>95</v>
      </c>
      <c r="M2" s="2"/>
    </row>
    <row r="3" spans="1:13" ht="36">
      <c r="A3" s="2"/>
      <c r="B3" s="122"/>
      <c r="C3" s="123"/>
      <c r="D3" s="60" t="s">
        <v>96</v>
      </c>
      <c r="E3" s="61" t="s">
        <v>97</v>
      </c>
      <c r="F3" s="61" t="s">
        <v>98</v>
      </c>
      <c r="G3" s="125" t="s">
        <v>99</v>
      </c>
      <c r="H3" s="60" t="s">
        <v>96</v>
      </c>
      <c r="I3" s="61" t="s">
        <v>97</v>
      </c>
      <c r="J3" s="61" t="s">
        <v>98</v>
      </c>
      <c r="K3" s="124" t="s">
        <v>99</v>
      </c>
      <c r="L3" s="124"/>
      <c r="M3" s="2"/>
    </row>
    <row r="4" spans="1:13" ht="24">
      <c r="A4" s="2"/>
      <c r="B4" s="122"/>
      <c r="C4" s="123"/>
      <c r="D4" s="60" t="s">
        <v>2</v>
      </c>
      <c r="E4" s="61" t="s">
        <v>3</v>
      </c>
      <c r="F4" s="61" t="s">
        <v>100</v>
      </c>
      <c r="G4" s="125"/>
      <c r="H4" s="60" t="s">
        <v>2</v>
      </c>
      <c r="I4" s="61" t="s">
        <v>3</v>
      </c>
      <c r="J4" s="61" t="s">
        <v>100</v>
      </c>
      <c r="K4" s="124"/>
      <c r="L4" s="124"/>
      <c r="M4" s="2"/>
    </row>
    <row r="5" spans="1:13" ht="12.75">
      <c r="A5" s="2"/>
      <c r="B5" s="63" t="s">
        <v>101</v>
      </c>
      <c r="C5" s="64" t="s">
        <v>102</v>
      </c>
      <c r="D5" s="65">
        <v>2425530</v>
      </c>
      <c r="E5" s="66">
        <v>106234</v>
      </c>
      <c r="F5" s="66">
        <v>171819</v>
      </c>
      <c r="G5" s="66">
        <f aca="true" t="shared" si="0" ref="G5:G16">SUM(D5:F5)</f>
        <v>2703583</v>
      </c>
      <c r="H5" s="66">
        <v>2369745</v>
      </c>
      <c r="I5" s="66">
        <v>30159</v>
      </c>
      <c r="J5" s="66">
        <v>229960</v>
      </c>
      <c r="K5" s="66">
        <f aca="true" t="shared" si="1" ref="K5:K16">SUM(H5:J5)</f>
        <v>2629864</v>
      </c>
      <c r="L5" s="67">
        <f aca="true" t="shared" si="2" ref="L5:L17">IF(G5&lt;&gt;0,K5/G5*100,"")</f>
        <v>97.27328511830412</v>
      </c>
      <c r="M5" s="2"/>
    </row>
    <row r="6" spans="1:13" ht="12.75">
      <c r="A6" s="2"/>
      <c r="B6" s="68">
        <f aca="true" t="shared" si="3" ref="B6:B17">B5+1</f>
        <v>2</v>
      </c>
      <c r="C6" s="69" t="s">
        <v>103</v>
      </c>
      <c r="D6" s="70">
        <f>SUM(D7:D16)</f>
        <v>2252018</v>
      </c>
      <c r="E6" s="70">
        <f>SUM(E7:E16)</f>
        <v>227092</v>
      </c>
      <c r="F6" s="70">
        <f>SUM(F7:F16)</f>
        <v>0</v>
      </c>
      <c r="G6" s="70">
        <f t="shared" si="0"/>
        <v>2479110</v>
      </c>
      <c r="H6" s="70">
        <f>SUM(H7:H16)</f>
        <v>2316471</v>
      </c>
      <c r="I6" s="70">
        <f>SUM(I7:I16)</f>
        <v>195938</v>
      </c>
      <c r="J6" s="70">
        <f>SUM(J7:J16)</f>
        <v>0</v>
      </c>
      <c r="K6" s="71">
        <f t="shared" si="1"/>
        <v>2512409</v>
      </c>
      <c r="L6" s="72">
        <f t="shared" si="2"/>
        <v>101.34318364251686</v>
      </c>
      <c r="M6" s="2"/>
    </row>
    <row r="7" spans="1:13" ht="12.75">
      <c r="A7" s="2"/>
      <c r="B7" s="73">
        <f t="shared" si="3"/>
        <v>3</v>
      </c>
      <c r="C7" s="74" t="s">
        <v>104</v>
      </c>
      <c r="D7" s="75">
        <v>436180</v>
      </c>
      <c r="E7" s="75">
        <v>25631</v>
      </c>
      <c r="F7" s="75"/>
      <c r="G7" s="76">
        <f t="shared" si="0"/>
        <v>461811</v>
      </c>
      <c r="H7" s="77">
        <v>460018</v>
      </c>
      <c r="I7" s="77">
        <v>109000</v>
      </c>
      <c r="J7" s="78"/>
      <c r="K7" s="76">
        <f t="shared" si="1"/>
        <v>569018</v>
      </c>
      <c r="L7" s="72">
        <f t="shared" si="2"/>
        <v>123.21447518573616</v>
      </c>
      <c r="M7" s="2"/>
    </row>
    <row r="8" spans="1:13" ht="12.75">
      <c r="A8" s="2"/>
      <c r="B8" s="73">
        <f t="shared" si="3"/>
        <v>4</v>
      </c>
      <c r="C8" s="74" t="s">
        <v>105</v>
      </c>
      <c r="D8" s="75">
        <v>28056</v>
      </c>
      <c r="E8" s="75">
        <v>2248</v>
      </c>
      <c r="F8" s="75"/>
      <c r="G8" s="76">
        <f t="shared" si="0"/>
        <v>30304</v>
      </c>
      <c r="H8" s="77">
        <v>25342</v>
      </c>
      <c r="I8" s="77">
        <v>2013</v>
      </c>
      <c r="J8" s="78"/>
      <c r="K8" s="76">
        <f t="shared" si="1"/>
        <v>27355</v>
      </c>
      <c r="L8" s="72">
        <f t="shared" si="2"/>
        <v>90.26861140443506</v>
      </c>
      <c r="M8" s="2"/>
    </row>
    <row r="9" spans="1:13" ht="12.75">
      <c r="A9" s="2"/>
      <c r="B9" s="73">
        <f t="shared" si="3"/>
        <v>5</v>
      </c>
      <c r="C9" s="74" t="s">
        <v>106</v>
      </c>
      <c r="D9" s="75">
        <v>102977</v>
      </c>
      <c r="E9" s="75">
        <v>16758</v>
      </c>
      <c r="F9" s="75"/>
      <c r="G9" s="76">
        <f t="shared" si="0"/>
        <v>119735</v>
      </c>
      <c r="H9" s="77">
        <v>128181</v>
      </c>
      <c r="I9" s="77">
        <v>11000</v>
      </c>
      <c r="J9" s="78"/>
      <c r="K9" s="76">
        <f t="shared" si="1"/>
        <v>139181</v>
      </c>
      <c r="L9" s="72">
        <f t="shared" si="2"/>
        <v>116.24086524408068</v>
      </c>
      <c r="M9" s="2"/>
    </row>
    <row r="10" spans="1:13" ht="12.75">
      <c r="A10" s="2"/>
      <c r="B10" s="73">
        <f t="shared" si="3"/>
        <v>6</v>
      </c>
      <c r="C10" s="74" t="s">
        <v>107</v>
      </c>
      <c r="D10" s="75">
        <v>32210</v>
      </c>
      <c r="E10" s="75">
        <v>19564</v>
      </c>
      <c r="F10" s="75"/>
      <c r="G10" s="76">
        <f t="shared" si="0"/>
        <v>51774</v>
      </c>
      <c r="H10" s="77">
        <v>35177</v>
      </c>
      <c r="I10" s="77">
        <v>10925</v>
      </c>
      <c r="J10" s="78"/>
      <c r="K10" s="76">
        <f t="shared" si="1"/>
        <v>46102</v>
      </c>
      <c r="L10" s="72">
        <f t="shared" si="2"/>
        <v>89.04469424807819</v>
      </c>
      <c r="M10" s="2"/>
    </row>
    <row r="11" spans="1:13" ht="12.75">
      <c r="A11" s="2"/>
      <c r="B11" s="73">
        <f t="shared" si="3"/>
        <v>7</v>
      </c>
      <c r="C11" s="74" t="s">
        <v>108</v>
      </c>
      <c r="D11" s="75">
        <v>1448153</v>
      </c>
      <c r="E11" s="75">
        <v>280</v>
      </c>
      <c r="F11" s="75"/>
      <c r="G11" s="76">
        <f t="shared" si="0"/>
        <v>1448433</v>
      </c>
      <c r="H11" s="77">
        <v>1392361</v>
      </c>
      <c r="I11" s="77">
        <v>20000</v>
      </c>
      <c r="J11" s="78"/>
      <c r="K11" s="76">
        <f t="shared" si="1"/>
        <v>1412361</v>
      </c>
      <c r="L11" s="72">
        <f t="shared" si="2"/>
        <v>97.50958449579649</v>
      </c>
      <c r="M11" s="2"/>
    </row>
    <row r="12" spans="1:13" ht="12.75">
      <c r="A12" s="2"/>
      <c r="B12" s="73">
        <f t="shared" si="3"/>
        <v>8</v>
      </c>
      <c r="C12" s="74" t="s">
        <v>109</v>
      </c>
      <c r="D12" s="75">
        <v>58544</v>
      </c>
      <c r="E12" s="75">
        <v>68267</v>
      </c>
      <c r="F12" s="75"/>
      <c r="G12" s="76">
        <f t="shared" si="0"/>
        <v>126811</v>
      </c>
      <c r="H12" s="77">
        <v>83835</v>
      </c>
      <c r="I12" s="77">
        <v>10000</v>
      </c>
      <c r="J12" s="78"/>
      <c r="K12" s="76">
        <f t="shared" si="1"/>
        <v>93835</v>
      </c>
      <c r="L12" s="72">
        <f t="shared" si="2"/>
        <v>73.99594672386465</v>
      </c>
      <c r="M12" s="2"/>
    </row>
    <row r="13" spans="1:13" ht="12.75">
      <c r="A13" s="2"/>
      <c r="B13" s="73">
        <f t="shared" si="3"/>
        <v>9</v>
      </c>
      <c r="C13" s="74" t="s">
        <v>110</v>
      </c>
      <c r="D13" s="75">
        <v>26939</v>
      </c>
      <c r="E13" s="75"/>
      <c r="F13" s="75"/>
      <c r="G13" s="76">
        <f t="shared" si="0"/>
        <v>26939</v>
      </c>
      <c r="H13" s="77">
        <v>49494</v>
      </c>
      <c r="I13" s="77">
        <v>5000</v>
      </c>
      <c r="J13" s="78"/>
      <c r="K13" s="76">
        <f t="shared" si="1"/>
        <v>54494</v>
      </c>
      <c r="L13" s="72">
        <f t="shared" si="2"/>
        <v>202.2866476112699</v>
      </c>
      <c r="M13" s="2"/>
    </row>
    <row r="14" spans="1:13" ht="12.75">
      <c r="A14" s="2"/>
      <c r="B14" s="73">
        <f t="shared" si="3"/>
        <v>10</v>
      </c>
      <c r="C14" s="74" t="s">
        <v>111</v>
      </c>
      <c r="D14" s="75">
        <v>44188</v>
      </c>
      <c r="E14" s="75">
        <v>89797</v>
      </c>
      <c r="F14" s="75"/>
      <c r="G14" s="76">
        <f t="shared" si="0"/>
        <v>133985</v>
      </c>
      <c r="H14" s="77">
        <v>72154</v>
      </c>
      <c r="I14" s="77">
        <v>20000</v>
      </c>
      <c r="J14" s="78"/>
      <c r="K14" s="76">
        <f t="shared" si="1"/>
        <v>92154</v>
      </c>
      <c r="L14" s="72">
        <f t="shared" si="2"/>
        <v>68.77934097100422</v>
      </c>
      <c r="M14" s="2"/>
    </row>
    <row r="15" spans="1:13" ht="12.75">
      <c r="A15" s="2"/>
      <c r="B15" s="73">
        <f t="shared" si="3"/>
        <v>11</v>
      </c>
      <c r="C15" s="74" t="s">
        <v>112</v>
      </c>
      <c r="D15" s="75">
        <v>51593</v>
      </c>
      <c r="E15" s="75">
        <v>4547</v>
      </c>
      <c r="F15" s="75"/>
      <c r="G15" s="76">
        <f t="shared" si="0"/>
        <v>56140</v>
      </c>
      <c r="H15" s="77">
        <v>42491</v>
      </c>
      <c r="I15" s="77">
        <v>8000</v>
      </c>
      <c r="J15" s="78"/>
      <c r="K15" s="76">
        <f t="shared" si="1"/>
        <v>50491</v>
      </c>
      <c r="L15" s="72">
        <f t="shared" si="2"/>
        <v>89.93765586034912</v>
      </c>
      <c r="M15" s="2"/>
    </row>
    <row r="16" spans="1:13" ht="12.75">
      <c r="A16" s="2"/>
      <c r="B16" s="73">
        <f t="shared" si="3"/>
        <v>12</v>
      </c>
      <c r="C16" s="74" t="s">
        <v>113</v>
      </c>
      <c r="D16" s="75">
        <v>23178</v>
      </c>
      <c r="E16" s="75"/>
      <c r="F16" s="75"/>
      <c r="G16" s="76">
        <f t="shared" si="0"/>
        <v>23178</v>
      </c>
      <c r="H16" s="77">
        <v>27418</v>
      </c>
      <c r="I16" s="77"/>
      <c r="J16" s="78"/>
      <c r="K16" s="76">
        <f t="shared" si="1"/>
        <v>27418</v>
      </c>
      <c r="L16" s="72">
        <f t="shared" si="2"/>
        <v>118.29320907757356</v>
      </c>
      <c r="M16" s="2"/>
    </row>
    <row r="17" spans="1:13" ht="12.75">
      <c r="A17" s="2"/>
      <c r="B17" s="79">
        <f t="shared" si="3"/>
        <v>13</v>
      </c>
      <c r="C17" s="80" t="s">
        <v>114</v>
      </c>
      <c r="D17" s="81">
        <f aca="true" t="shared" si="4" ref="D17:K17">D5-D6</f>
        <v>173512</v>
      </c>
      <c r="E17" s="82">
        <f t="shared" si="4"/>
        <v>-120858</v>
      </c>
      <c r="F17" s="82">
        <f t="shared" si="4"/>
        <v>171819</v>
      </c>
      <c r="G17" s="82">
        <f t="shared" si="4"/>
        <v>224473</v>
      </c>
      <c r="H17" s="82">
        <f t="shared" si="4"/>
        <v>53274</v>
      </c>
      <c r="I17" s="82">
        <f t="shared" si="4"/>
        <v>-165779</v>
      </c>
      <c r="J17" s="82">
        <f t="shared" si="4"/>
        <v>229960</v>
      </c>
      <c r="K17" s="82">
        <f t="shared" si="4"/>
        <v>117455</v>
      </c>
      <c r="L17" s="83">
        <f t="shared" si="2"/>
        <v>52.324778481153636</v>
      </c>
      <c r="M17" s="2"/>
    </row>
    <row r="18" spans="2:12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sheetProtection/>
  <mergeCells count="6">
    <mergeCell ref="B2:C4"/>
    <mergeCell ref="D2:G2"/>
    <mergeCell ref="H2:K2"/>
    <mergeCell ref="L2:L4"/>
    <mergeCell ref="G3:G4"/>
    <mergeCell ref="K3:K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131</v>
      </c>
    </row>
    <row r="2" ht="15.75">
      <c r="B2" s="1" t="s">
        <v>26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115</v>
      </c>
      <c r="H4" s="131"/>
      <c r="I4" s="130" t="s">
        <v>116</v>
      </c>
      <c r="J4" s="131"/>
      <c r="K4" s="130" t="s">
        <v>117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1</v>
      </c>
      <c r="D7" s="126" t="s">
        <v>118</v>
      </c>
      <c r="E7" s="126"/>
      <c r="F7" s="127"/>
      <c r="G7" s="91">
        <v>460018</v>
      </c>
      <c r="H7" s="92">
        <v>109000</v>
      </c>
      <c r="I7" s="91">
        <v>477621</v>
      </c>
      <c r="J7" s="92"/>
      <c r="K7" s="91">
        <v>477621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28</v>
      </c>
      <c r="E8" s="128"/>
      <c r="F8" s="129"/>
      <c r="G8" s="94">
        <v>444004</v>
      </c>
      <c r="H8" s="69">
        <v>97000</v>
      </c>
      <c r="I8" s="94">
        <v>462621</v>
      </c>
      <c r="J8" s="69"/>
      <c r="K8" s="94">
        <v>462621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29</v>
      </c>
      <c r="E9" s="128"/>
      <c r="F9" s="129"/>
      <c r="G9" s="94"/>
      <c r="H9" s="69">
        <v>10000</v>
      </c>
      <c r="I9" s="94"/>
      <c r="J9" s="69"/>
      <c r="K9" s="94"/>
      <c r="L9" s="95"/>
      <c r="M9" s="2"/>
    </row>
    <row r="10" spans="1:13" ht="12.75">
      <c r="A10" s="2"/>
      <c r="B10" s="89">
        <v>4</v>
      </c>
      <c r="C10" s="88">
        <v>3</v>
      </c>
      <c r="D10" s="128" t="s">
        <v>30</v>
      </c>
      <c r="E10" s="128"/>
      <c r="F10" s="129"/>
      <c r="G10" s="94">
        <v>9000</v>
      </c>
      <c r="H10" s="69"/>
      <c r="I10" s="94">
        <v>9000</v>
      </c>
      <c r="J10" s="69"/>
      <c r="K10" s="94">
        <v>9000</v>
      </c>
      <c r="L10" s="95"/>
      <c r="M10" s="2"/>
    </row>
    <row r="11" spans="1:13" ht="12.75">
      <c r="A11" s="2"/>
      <c r="B11" s="89">
        <v>5</v>
      </c>
      <c r="C11" s="88">
        <v>4</v>
      </c>
      <c r="D11" s="128" t="s">
        <v>31</v>
      </c>
      <c r="E11" s="128"/>
      <c r="F11" s="129"/>
      <c r="G11" s="94">
        <v>6000</v>
      </c>
      <c r="H11" s="69">
        <v>2000</v>
      </c>
      <c r="I11" s="94">
        <v>6000</v>
      </c>
      <c r="J11" s="69"/>
      <c r="K11" s="94">
        <v>6000</v>
      </c>
      <c r="L11" s="95"/>
      <c r="M11" s="2"/>
    </row>
    <row r="12" spans="1:13" ht="12.75">
      <c r="A12" s="2"/>
      <c r="B12" s="89">
        <v>6</v>
      </c>
      <c r="C12" s="88">
        <v>5</v>
      </c>
      <c r="D12" s="128" t="s">
        <v>32</v>
      </c>
      <c r="E12" s="128"/>
      <c r="F12" s="129"/>
      <c r="G12" s="94">
        <v>1014</v>
      </c>
      <c r="H12" s="69"/>
      <c r="I12" s="94"/>
      <c r="J12" s="69"/>
      <c r="K12" s="94"/>
      <c r="L12" s="95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131</v>
      </c>
    </row>
    <row r="2" ht="15.75">
      <c r="B2" s="1" t="s">
        <v>33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115</v>
      </c>
      <c r="H4" s="131"/>
      <c r="I4" s="130" t="s">
        <v>116</v>
      </c>
      <c r="J4" s="131"/>
      <c r="K4" s="130" t="s">
        <v>117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2</v>
      </c>
      <c r="D7" s="126" t="s">
        <v>119</v>
      </c>
      <c r="E7" s="126"/>
      <c r="F7" s="127"/>
      <c r="G7" s="91">
        <v>25342</v>
      </c>
      <c r="H7" s="92">
        <v>2013</v>
      </c>
      <c r="I7" s="91">
        <v>28342</v>
      </c>
      <c r="J7" s="92"/>
      <c r="K7" s="91">
        <v>28342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35</v>
      </c>
      <c r="E8" s="128"/>
      <c r="F8" s="129"/>
      <c r="G8" s="94">
        <v>8150</v>
      </c>
      <c r="H8" s="69"/>
      <c r="I8" s="94">
        <v>8150</v>
      </c>
      <c r="J8" s="69"/>
      <c r="K8" s="94">
        <v>8150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36</v>
      </c>
      <c r="E9" s="128"/>
      <c r="F9" s="129"/>
      <c r="G9" s="94">
        <v>13481</v>
      </c>
      <c r="H9" s="69"/>
      <c r="I9" s="94">
        <v>13481</v>
      </c>
      <c r="J9" s="69"/>
      <c r="K9" s="94">
        <v>13481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37</v>
      </c>
      <c r="E10" s="128"/>
      <c r="F10" s="129"/>
      <c r="G10" s="94">
        <v>3711</v>
      </c>
      <c r="H10" s="69">
        <v>2013</v>
      </c>
      <c r="I10" s="94">
        <v>6711</v>
      </c>
      <c r="J10" s="69"/>
      <c r="K10" s="94">
        <v>6711</v>
      </c>
      <c r="L10" s="95"/>
      <c r="M10" s="2"/>
    </row>
    <row r="11" spans="1:13" ht="12.75">
      <c r="A11" s="2"/>
      <c r="B11" s="89">
        <v>5</v>
      </c>
      <c r="C11" s="96">
        <v>1</v>
      </c>
      <c r="D11" s="138" t="s">
        <v>38</v>
      </c>
      <c r="E11" s="138"/>
      <c r="F11" s="139"/>
      <c r="G11" s="97">
        <v>2748</v>
      </c>
      <c r="H11" s="98">
        <v>2013</v>
      </c>
      <c r="I11" s="97">
        <v>5748</v>
      </c>
      <c r="J11" s="98"/>
      <c r="K11" s="97">
        <v>5748</v>
      </c>
      <c r="L11" s="99"/>
      <c r="M11" s="2"/>
    </row>
    <row r="12" spans="1:13" ht="12.75">
      <c r="A12" s="2"/>
      <c r="B12" s="89">
        <v>6</v>
      </c>
      <c r="C12" s="96">
        <v>2</v>
      </c>
      <c r="D12" s="138" t="s">
        <v>39</v>
      </c>
      <c r="E12" s="138"/>
      <c r="F12" s="139"/>
      <c r="G12" s="97">
        <v>963</v>
      </c>
      <c r="H12" s="98"/>
      <c r="I12" s="97">
        <v>963</v>
      </c>
      <c r="J12" s="98"/>
      <c r="K12" s="97">
        <v>963</v>
      </c>
      <c r="L12" s="99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131</v>
      </c>
    </row>
    <row r="2" ht="15.75">
      <c r="B2" s="1" t="s">
        <v>40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115</v>
      </c>
      <c r="H4" s="131"/>
      <c r="I4" s="130" t="s">
        <v>116</v>
      </c>
      <c r="J4" s="131"/>
      <c r="K4" s="130" t="s">
        <v>117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3</v>
      </c>
      <c r="D7" s="126" t="s">
        <v>120</v>
      </c>
      <c r="E7" s="126"/>
      <c r="F7" s="127"/>
      <c r="G7" s="91">
        <v>128181</v>
      </c>
      <c r="H7" s="92">
        <v>11000</v>
      </c>
      <c r="I7" s="91">
        <v>127500</v>
      </c>
      <c r="J7" s="92"/>
      <c r="K7" s="91">
        <v>127500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42</v>
      </c>
      <c r="E8" s="128"/>
      <c r="F8" s="129"/>
      <c r="G8" s="94">
        <v>110381</v>
      </c>
      <c r="H8" s="69"/>
      <c r="I8" s="94">
        <v>109700</v>
      </c>
      <c r="J8" s="69"/>
      <c r="K8" s="94">
        <v>109700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43</v>
      </c>
      <c r="E9" s="128"/>
      <c r="F9" s="129"/>
      <c r="G9" s="94">
        <v>5000</v>
      </c>
      <c r="H9" s="69">
        <v>11000</v>
      </c>
      <c r="I9" s="94">
        <v>5000</v>
      </c>
      <c r="J9" s="69"/>
      <c r="K9" s="94">
        <v>5000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44</v>
      </c>
      <c r="E10" s="128"/>
      <c r="F10" s="129"/>
      <c r="G10" s="94">
        <v>12800</v>
      </c>
      <c r="H10" s="69"/>
      <c r="I10" s="94">
        <v>12800</v>
      </c>
      <c r="J10" s="69"/>
      <c r="K10" s="94">
        <v>12800</v>
      </c>
      <c r="L10" s="95"/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G4:H4"/>
    <mergeCell ref="I4:J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131</v>
      </c>
    </row>
    <row r="2" ht="15.75">
      <c r="B2" s="1" t="s">
        <v>45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115</v>
      </c>
      <c r="H4" s="131"/>
      <c r="I4" s="130" t="s">
        <v>116</v>
      </c>
      <c r="J4" s="131"/>
      <c r="K4" s="130" t="s">
        <v>117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4</v>
      </c>
      <c r="D7" s="126" t="s">
        <v>121</v>
      </c>
      <c r="E7" s="126"/>
      <c r="F7" s="127"/>
      <c r="G7" s="91">
        <v>35177</v>
      </c>
      <c r="H7" s="92">
        <v>10925</v>
      </c>
      <c r="I7" s="91">
        <v>36102</v>
      </c>
      <c r="J7" s="92"/>
      <c r="K7" s="91">
        <v>36102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47</v>
      </c>
      <c r="E8" s="128"/>
      <c r="F8" s="129"/>
      <c r="G8" s="94">
        <v>34177</v>
      </c>
      <c r="H8" s="69"/>
      <c r="I8" s="94">
        <v>35102</v>
      </c>
      <c r="J8" s="69"/>
      <c r="K8" s="94">
        <v>35102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48</v>
      </c>
      <c r="E9" s="128"/>
      <c r="F9" s="129"/>
      <c r="G9" s="94">
        <v>1000</v>
      </c>
      <c r="H9" s="69">
        <v>10925</v>
      </c>
      <c r="I9" s="94">
        <v>1000</v>
      </c>
      <c r="J9" s="69"/>
      <c r="K9" s="94">
        <v>1000</v>
      </c>
      <c r="L9" s="95"/>
      <c r="M9" s="2"/>
    </row>
    <row r="10" spans="2:12" ht="12.7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/>
  <mergeCells count="12">
    <mergeCell ref="K5:K6"/>
    <mergeCell ref="L5:L6"/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131</v>
      </c>
    </row>
    <row r="2" ht="15.75">
      <c r="B2" s="1" t="s">
        <v>49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115</v>
      </c>
      <c r="H4" s="131"/>
      <c r="I4" s="130" t="s">
        <v>116</v>
      </c>
      <c r="J4" s="131"/>
      <c r="K4" s="130" t="s">
        <v>117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5</v>
      </c>
      <c r="D7" s="126" t="s">
        <v>122</v>
      </c>
      <c r="E7" s="126"/>
      <c r="F7" s="127"/>
      <c r="G7" s="91">
        <v>1392361</v>
      </c>
      <c r="H7" s="92">
        <v>20000</v>
      </c>
      <c r="I7" s="91">
        <v>1351800</v>
      </c>
      <c r="J7" s="92"/>
      <c r="K7" s="91">
        <v>1351800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51</v>
      </c>
      <c r="E8" s="128"/>
      <c r="F8" s="129"/>
      <c r="G8" s="94">
        <v>369406</v>
      </c>
      <c r="H8" s="69"/>
      <c r="I8" s="94">
        <v>357200</v>
      </c>
      <c r="J8" s="69"/>
      <c r="K8" s="94">
        <v>357200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52</v>
      </c>
      <c r="E9" s="128"/>
      <c r="F9" s="129"/>
      <c r="G9" s="94">
        <v>801792</v>
      </c>
      <c r="H9" s="69">
        <v>20000</v>
      </c>
      <c r="I9" s="94">
        <v>759800</v>
      </c>
      <c r="J9" s="69"/>
      <c r="K9" s="94">
        <v>759800</v>
      </c>
      <c r="L9" s="95"/>
      <c r="M9" s="2"/>
    </row>
    <row r="10" spans="1:13" ht="12.75">
      <c r="A10" s="2"/>
      <c r="B10" s="89">
        <v>4</v>
      </c>
      <c r="C10" s="96">
        <v>1</v>
      </c>
      <c r="D10" s="138" t="s">
        <v>53</v>
      </c>
      <c r="E10" s="138"/>
      <c r="F10" s="139"/>
      <c r="G10" s="97">
        <v>10564</v>
      </c>
      <c r="H10" s="98">
        <v>20000</v>
      </c>
      <c r="I10" s="97">
        <v>5000</v>
      </c>
      <c r="J10" s="98"/>
      <c r="K10" s="97">
        <v>5000</v>
      </c>
      <c r="L10" s="99"/>
      <c r="M10" s="2"/>
    </row>
    <row r="11" spans="1:13" ht="12.75">
      <c r="A11" s="2"/>
      <c r="B11" s="89">
        <v>5</v>
      </c>
      <c r="C11" s="96">
        <v>2</v>
      </c>
      <c r="D11" s="138" t="s">
        <v>54</v>
      </c>
      <c r="E11" s="138"/>
      <c r="F11" s="139"/>
      <c r="G11" s="97">
        <v>791228</v>
      </c>
      <c r="H11" s="98"/>
      <c r="I11" s="97">
        <v>754800</v>
      </c>
      <c r="J11" s="98"/>
      <c r="K11" s="97">
        <v>754800</v>
      </c>
      <c r="L11" s="99"/>
      <c r="M11" s="2"/>
    </row>
    <row r="12" spans="1:13" ht="12.75">
      <c r="A12" s="2"/>
      <c r="B12" s="89">
        <v>6</v>
      </c>
      <c r="C12" s="88">
        <v>3</v>
      </c>
      <c r="D12" s="128" t="s">
        <v>55</v>
      </c>
      <c r="E12" s="128"/>
      <c r="F12" s="129"/>
      <c r="G12" s="94">
        <v>179700</v>
      </c>
      <c r="H12" s="69"/>
      <c r="I12" s="94">
        <v>189500</v>
      </c>
      <c r="J12" s="69"/>
      <c r="K12" s="94">
        <v>189500</v>
      </c>
      <c r="L12" s="95"/>
      <c r="M12" s="2"/>
    </row>
    <row r="13" spans="1:13" ht="12.75">
      <c r="A13" s="2"/>
      <c r="B13" s="89">
        <v>7</v>
      </c>
      <c r="C13" s="88">
        <v>4</v>
      </c>
      <c r="D13" s="128" t="s">
        <v>56</v>
      </c>
      <c r="E13" s="128"/>
      <c r="F13" s="129"/>
      <c r="G13" s="94">
        <v>41463</v>
      </c>
      <c r="H13" s="69"/>
      <c r="I13" s="94">
        <v>45300</v>
      </c>
      <c r="J13" s="69"/>
      <c r="K13" s="94">
        <v>45300</v>
      </c>
      <c r="L13" s="95"/>
      <c r="M13" s="2"/>
    </row>
    <row r="14" spans="2:12" ht="12.7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</sheetData>
  <sheetProtection/>
  <mergeCells count="16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131</v>
      </c>
    </row>
    <row r="2" ht="15.75">
      <c r="B2" s="1" t="s">
        <v>57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115</v>
      </c>
      <c r="H4" s="131"/>
      <c r="I4" s="130" t="s">
        <v>116</v>
      </c>
      <c r="J4" s="131"/>
      <c r="K4" s="130" t="s">
        <v>117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6</v>
      </c>
      <c r="D7" s="126" t="s">
        <v>123</v>
      </c>
      <c r="E7" s="126"/>
      <c r="F7" s="127"/>
      <c r="G7" s="91">
        <v>83835</v>
      </c>
      <c r="H7" s="92">
        <v>10000</v>
      </c>
      <c r="I7" s="91">
        <v>80835</v>
      </c>
      <c r="J7" s="92"/>
      <c r="K7" s="91">
        <v>80835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59</v>
      </c>
      <c r="E8" s="128"/>
      <c r="F8" s="129"/>
      <c r="G8" s="94">
        <v>52125</v>
      </c>
      <c r="H8" s="69">
        <v>10000</v>
      </c>
      <c r="I8" s="94">
        <v>49125</v>
      </c>
      <c r="J8" s="69"/>
      <c r="K8" s="94">
        <v>49125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60</v>
      </c>
      <c r="E9" s="128"/>
      <c r="F9" s="129"/>
      <c r="G9" s="94">
        <v>5000</v>
      </c>
      <c r="H9" s="69"/>
      <c r="I9" s="94">
        <v>5000</v>
      </c>
      <c r="J9" s="69"/>
      <c r="K9" s="94">
        <v>5000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61</v>
      </c>
      <c r="E10" s="128"/>
      <c r="F10" s="129"/>
      <c r="G10" s="94">
        <v>500</v>
      </c>
      <c r="H10" s="69"/>
      <c r="I10" s="94">
        <v>500</v>
      </c>
      <c r="J10" s="69"/>
      <c r="K10" s="94">
        <v>500</v>
      </c>
      <c r="L10" s="95"/>
      <c r="M10" s="2"/>
    </row>
    <row r="11" spans="1:13" ht="12.75">
      <c r="A11" s="2"/>
      <c r="B11" s="89">
        <v>5</v>
      </c>
      <c r="C11" s="88">
        <v>4</v>
      </c>
      <c r="D11" s="128" t="s">
        <v>62</v>
      </c>
      <c r="E11" s="128"/>
      <c r="F11" s="129"/>
      <c r="G11" s="94">
        <v>3210</v>
      </c>
      <c r="H11" s="69"/>
      <c r="I11" s="94">
        <v>3210</v>
      </c>
      <c r="J11" s="69"/>
      <c r="K11" s="94">
        <v>3210</v>
      </c>
      <c r="L11" s="95"/>
      <c r="M11" s="2"/>
    </row>
    <row r="12" spans="1:13" ht="12.75">
      <c r="A12" s="2"/>
      <c r="B12" s="89">
        <v>6</v>
      </c>
      <c r="C12" s="88">
        <v>5</v>
      </c>
      <c r="D12" s="128" t="s">
        <v>63</v>
      </c>
      <c r="E12" s="128"/>
      <c r="F12" s="129"/>
      <c r="G12" s="94">
        <v>4000</v>
      </c>
      <c r="H12" s="69"/>
      <c r="I12" s="94">
        <v>4000</v>
      </c>
      <c r="J12" s="69"/>
      <c r="K12" s="94">
        <v>4000</v>
      </c>
      <c r="L12" s="95"/>
      <c r="M12" s="2"/>
    </row>
    <row r="13" spans="1:13" ht="12.75">
      <c r="A13" s="2"/>
      <c r="B13" s="89">
        <v>7</v>
      </c>
      <c r="C13" s="88">
        <v>6</v>
      </c>
      <c r="D13" s="128" t="s">
        <v>64</v>
      </c>
      <c r="E13" s="128"/>
      <c r="F13" s="129"/>
      <c r="G13" s="94">
        <v>19000</v>
      </c>
      <c r="H13" s="69"/>
      <c r="I13" s="94">
        <v>19000</v>
      </c>
      <c r="J13" s="69"/>
      <c r="K13" s="94">
        <v>19000</v>
      </c>
      <c r="L13" s="95"/>
      <c r="M13" s="2"/>
    </row>
    <row r="14" spans="2:12" ht="12.7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</sheetData>
  <sheetProtection/>
  <mergeCells count="16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131</v>
      </c>
    </row>
    <row r="2" ht="15.75">
      <c r="B2" s="1" t="s">
        <v>65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115</v>
      </c>
      <c r="H4" s="131"/>
      <c r="I4" s="130" t="s">
        <v>116</v>
      </c>
      <c r="J4" s="131"/>
      <c r="K4" s="130" t="s">
        <v>117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7</v>
      </c>
      <c r="D7" s="126" t="s">
        <v>124</v>
      </c>
      <c r="E7" s="126"/>
      <c r="F7" s="127"/>
      <c r="G7" s="91">
        <v>49494</v>
      </c>
      <c r="H7" s="92">
        <v>5000</v>
      </c>
      <c r="I7" s="91">
        <v>49494</v>
      </c>
      <c r="J7" s="92"/>
      <c r="K7" s="91">
        <v>49494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67</v>
      </c>
      <c r="E8" s="128"/>
      <c r="F8" s="129"/>
      <c r="G8" s="94">
        <v>49494</v>
      </c>
      <c r="H8" s="69">
        <v>5000</v>
      </c>
      <c r="I8" s="94">
        <v>49494</v>
      </c>
      <c r="J8" s="69"/>
      <c r="K8" s="94">
        <v>49494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68</v>
      </c>
      <c r="E9" s="128"/>
      <c r="F9" s="129"/>
      <c r="G9" s="94"/>
      <c r="H9" s="69"/>
      <c r="I9" s="94"/>
      <c r="J9" s="69"/>
      <c r="K9" s="94"/>
      <c r="L9" s="95"/>
      <c r="M9" s="2"/>
    </row>
    <row r="10" spans="2:12" ht="12.7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/>
  <mergeCells count="12">
    <mergeCell ref="K5:K6"/>
    <mergeCell ref="L5:L6"/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131</v>
      </c>
    </row>
    <row r="2" ht="15.75">
      <c r="B2" s="1" t="s">
        <v>69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115</v>
      </c>
      <c r="H4" s="131"/>
      <c r="I4" s="130" t="s">
        <v>116</v>
      </c>
      <c r="J4" s="131"/>
      <c r="K4" s="130" t="s">
        <v>117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8</v>
      </c>
      <c r="D7" s="126" t="s">
        <v>125</v>
      </c>
      <c r="E7" s="126"/>
      <c r="F7" s="127"/>
      <c r="G7" s="91">
        <v>72154</v>
      </c>
      <c r="H7" s="92">
        <v>20000</v>
      </c>
      <c r="I7" s="91">
        <v>72154</v>
      </c>
      <c r="J7" s="92"/>
      <c r="K7" s="91">
        <v>72154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71</v>
      </c>
      <c r="E8" s="128"/>
      <c r="F8" s="129"/>
      <c r="G8" s="94">
        <v>56128</v>
      </c>
      <c r="H8" s="69">
        <v>10000</v>
      </c>
      <c r="I8" s="94">
        <v>56128</v>
      </c>
      <c r="J8" s="69"/>
      <c r="K8" s="94">
        <v>56128</v>
      </c>
      <c r="L8" s="95"/>
      <c r="M8" s="2"/>
    </row>
    <row r="9" spans="1:13" ht="12.75">
      <c r="A9" s="2"/>
      <c r="B9" s="89">
        <v>3</v>
      </c>
      <c r="C9" s="96">
        <v>1</v>
      </c>
      <c r="D9" s="138" t="s">
        <v>71</v>
      </c>
      <c r="E9" s="138"/>
      <c r="F9" s="139"/>
      <c r="G9" s="97">
        <v>54628</v>
      </c>
      <c r="H9" s="98"/>
      <c r="I9" s="97">
        <v>54628</v>
      </c>
      <c r="J9" s="98"/>
      <c r="K9" s="97">
        <v>54628</v>
      </c>
      <c r="L9" s="99"/>
      <c r="M9" s="2"/>
    </row>
    <row r="10" spans="1:13" ht="12.75">
      <c r="A10" s="2"/>
      <c r="B10" s="89">
        <v>4</v>
      </c>
      <c r="C10" s="96">
        <v>2</v>
      </c>
      <c r="D10" s="138" t="s">
        <v>72</v>
      </c>
      <c r="E10" s="138"/>
      <c r="F10" s="139"/>
      <c r="G10" s="97"/>
      <c r="H10" s="98">
        <v>10000</v>
      </c>
      <c r="I10" s="97"/>
      <c r="J10" s="98"/>
      <c r="K10" s="97"/>
      <c r="L10" s="99"/>
      <c r="M10" s="2"/>
    </row>
    <row r="11" spans="1:13" ht="12.75">
      <c r="A11" s="2"/>
      <c r="B11" s="89">
        <v>5</v>
      </c>
      <c r="C11" s="96">
        <v>3</v>
      </c>
      <c r="D11" s="138" t="s">
        <v>73</v>
      </c>
      <c r="E11" s="138"/>
      <c r="F11" s="139"/>
      <c r="G11" s="97">
        <v>1500</v>
      </c>
      <c r="H11" s="98"/>
      <c r="I11" s="97">
        <v>1500</v>
      </c>
      <c r="J11" s="98"/>
      <c r="K11" s="97">
        <v>1500</v>
      </c>
      <c r="L11" s="99"/>
      <c r="M11" s="2"/>
    </row>
    <row r="12" spans="1:13" ht="12.75">
      <c r="A12" s="2"/>
      <c r="B12" s="89">
        <v>6</v>
      </c>
      <c r="C12" s="88">
        <v>2</v>
      </c>
      <c r="D12" s="128" t="s">
        <v>74</v>
      </c>
      <c r="E12" s="128"/>
      <c r="F12" s="129"/>
      <c r="G12" s="94">
        <v>13526</v>
      </c>
      <c r="H12" s="69"/>
      <c r="I12" s="94">
        <v>13526</v>
      </c>
      <c r="J12" s="69"/>
      <c r="K12" s="94">
        <v>13526</v>
      </c>
      <c r="L12" s="95"/>
      <c r="M12" s="2"/>
    </row>
    <row r="13" spans="1:13" ht="12.75">
      <c r="A13" s="2"/>
      <c r="B13" s="89">
        <v>7</v>
      </c>
      <c r="C13" s="88">
        <v>3</v>
      </c>
      <c r="D13" s="128" t="s">
        <v>75</v>
      </c>
      <c r="E13" s="128"/>
      <c r="F13" s="129"/>
      <c r="G13" s="94">
        <v>2500</v>
      </c>
      <c r="H13" s="69">
        <v>10000</v>
      </c>
      <c r="I13" s="94">
        <v>2500</v>
      </c>
      <c r="J13" s="69"/>
      <c r="K13" s="94">
        <v>2500</v>
      </c>
      <c r="L13" s="95"/>
      <c r="M13" s="2"/>
    </row>
    <row r="14" spans="2:12" ht="12.7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</sheetData>
  <sheetProtection/>
  <mergeCells count="16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57421875" style="0" customWidth="1"/>
    <col min="9" max="9" width="8.7109375" style="0" customWidth="1"/>
    <col min="10" max="10" width="9.7109375" style="0" customWidth="1"/>
    <col min="11" max="11" width="0.85546875" style="0" customWidth="1"/>
    <col min="12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3" width="0" style="0" hidden="1" customWidth="1"/>
    <col min="24" max="24" width="7.7109375" style="0" customWidth="1"/>
    <col min="25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131</v>
      </c>
    </row>
    <row r="2" ht="15.75">
      <c r="B2" s="1" t="s">
        <v>33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45016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45016</v>
      </c>
      <c r="AG7" s="15"/>
      <c r="AH7" s="16" t="s">
        <v>10</v>
      </c>
      <c r="AI7" s="17" t="s">
        <v>10</v>
      </c>
      <c r="AJ7" s="113">
        <v>45016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2020</v>
      </c>
      <c r="H8" s="23">
        <v>2021</v>
      </c>
      <c r="I8" s="23">
        <v>2022</v>
      </c>
      <c r="J8" s="24">
        <v>2022</v>
      </c>
      <c r="K8" s="12"/>
      <c r="L8" s="25">
        <v>2023</v>
      </c>
      <c r="M8" s="110"/>
      <c r="N8" s="110"/>
      <c r="O8" s="110"/>
      <c r="P8" s="110"/>
      <c r="Q8" s="110"/>
      <c r="R8" s="110"/>
      <c r="S8" s="112"/>
      <c r="T8" s="12"/>
      <c r="U8" s="25">
        <v>2023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2023</v>
      </c>
      <c r="AI8" s="18">
        <v>2023</v>
      </c>
      <c r="AJ8" s="113"/>
      <c r="AK8" s="113"/>
      <c r="AL8" s="18">
        <v>2024</v>
      </c>
      <c r="AM8" s="27">
        <v>2025</v>
      </c>
    </row>
    <row r="9" spans="2:39" ht="12.75">
      <c r="B9" s="28">
        <v>1</v>
      </c>
      <c r="C9" s="29">
        <v>2</v>
      </c>
      <c r="D9" s="108" t="s">
        <v>34</v>
      </c>
      <c r="E9" s="108"/>
      <c r="F9" s="108"/>
      <c r="G9" s="30">
        <v>11045</v>
      </c>
      <c r="H9" s="31">
        <v>26958</v>
      </c>
      <c r="I9" s="31">
        <v>27353</v>
      </c>
      <c r="J9" s="32">
        <v>14213</v>
      </c>
      <c r="K9" s="33"/>
      <c r="L9" s="34">
        <v>25342</v>
      </c>
      <c r="M9" s="35">
        <v>5307</v>
      </c>
      <c r="N9" s="35">
        <v>2301</v>
      </c>
      <c r="O9" s="35">
        <v>17734</v>
      </c>
      <c r="P9" s="35"/>
      <c r="Q9" s="35"/>
      <c r="R9" s="35">
        <f aca="true" t="shared" si="0" ref="R9:R14">SUM(M9:Q9)</f>
        <v>25342</v>
      </c>
      <c r="S9" s="35">
        <f aca="true" t="shared" si="1" ref="S9:S14">R9-L9</f>
        <v>0</v>
      </c>
      <c r="T9" s="33"/>
      <c r="U9" s="35">
        <v>500</v>
      </c>
      <c r="V9" s="35"/>
      <c r="W9" s="35"/>
      <c r="X9" s="35">
        <v>1513</v>
      </c>
      <c r="Y9" s="35"/>
      <c r="Z9" s="35"/>
      <c r="AA9" s="35">
        <v>500</v>
      </c>
      <c r="AB9" s="35"/>
      <c r="AC9" s="35"/>
      <c r="AD9" s="35"/>
      <c r="AE9" s="35">
        <f aca="true" t="shared" si="2" ref="AE9:AE14">SUM(V9:AD9)</f>
        <v>2013</v>
      </c>
      <c r="AF9" s="35">
        <f aca="true" t="shared" si="3" ref="AF9:AF14">AE9-U9</f>
        <v>1513</v>
      </c>
      <c r="AG9" s="36"/>
      <c r="AH9" s="37">
        <f aca="true" t="shared" si="4" ref="AH9:AH14">L9+U9</f>
        <v>25842</v>
      </c>
      <c r="AI9" s="38">
        <f aca="true" t="shared" si="5" ref="AI9:AI14">R9+AE9</f>
        <v>27355</v>
      </c>
      <c r="AJ9" s="38">
        <f aca="true" t="shared" si="6" ref="AJ9:AJ14">AI9-AH9</f>
        <v>1513</v>
      </c>
      <c r="AK9" s="39">
        <f aca="true" t="shared" si="7" ref="AK9:AK14">IF(AH9=0,"",AI9/AH9)</f>
        <v>1.0585480999922607</v>
      </c>
      <c r="AL9" s="38">
        <v>28342</v>
      </c>
      <c r="AM9" s="40">
        <v>28342</v>
      </c>
    </row>
    <row r="10" spans="2:39" ht="12.75">
      <c r="B10" s="28">
        <v>2</v>
      </c>
      <c r="C10" s="41">
        <v>1</v>
      </c>
      <c r="D10" s="109" t="s">
        <v>35</v>
      </c>
      <c r="E10" s="109"/>
      <c r="F10" s="109"/>
      <c r="G10" s="42">
        <v>8153</v>
      </c>
      <c r="H10" s="43">
        <v>8382</v>
      </c>
      <c r="I10" s="43">
        <v>8161</v>
      </c>
      <c r="J10" s="44">
        <v>8717</v>
      </c>
      <c r="K10" s="33"/>
      <c r="L10" s="45">
        <v>8150</v>
      </c>
      <c r="M10" s="45">
        <v>5307</v>
      </c>
      <c r="N10" s="45">
        <v>1859</v>
      </c>
      <c r="O10" s="45">
        <v>984</v>
      </c>
      <c r="P10" s="45"/>
      <c r="Q10" s="45"/>
      <c r="R10" s="45">
        <f t="shared" si="0"/>
        <v>8150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8150</v>
      </c>
      <c r="AI10" s="47">
        <f t="shared" si="5"/>
        <v>8150</v>
      </c>
      <c r="AJ10" s="47">
        <f t="shared" si="6"/>
        <v>0</v>
      </c>
      <c r="AK10" s="48">
        <f t="shared" si="7"/>
        <v>1</v>
      </c>
      <c r="AL10" s="47">
        <v>8150</v>
      </c>
      <c r="AM10" s="49">
        <v>8150</v>
      </c>
    </row>
    <row r="11" spans="2:39" ht="12.75">
      <c r="B11" s="28">
        <v>3</v>
      </c>
      <c r="C11" s="41">
        <v>2</v>
      </c>
      <c r="D11" s="109" t="s">
        <v>36</v>
      </c>
      <c r="E11" s="109"/>
      <c r="F11" s="109"/>
      <c r="G11" s="42">
        <v>2892</v>
      </c>
      <c r="H11" s="43">
        <v>16723</v>
      </c>
      <c r="I11" s="43">
        <v>14781</v>
      </c>
      <c r="J11" s="44">
        <v>3248</v>
      </c>
      <c r="K11" s="33"/>
      <c r="L11" s="45">
        <v>13481</v>
      </c>
      <c r="M11" s="45"/>
      <c r="N11" s="45">
        <v>131</v>
      </c>
      <c r="O11" s="45">
        <v>13350</v>
      </c>
      <c r="P11" s="45"/>
      <c r="Q11" s="45"/>
      <c r="R11" s="45">
        <f t="shared" si="0"/>
        <v>13481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13481</v>
      </c>
      <c r="AI11" s="47">
        <f t="shared" si="5"/>
        <v>13481</v>
      </c>
      <c r="AJ11" s="47">
        <f t="shared" si="6"/>
        <v>0</v>
      </c>
      <c r="AK11" s="48">
        <f t="shared" si="7"/>
        <v>1</v>
      </c>
      <c r="AL11" s="47">
        <v>13481</v>
      </c>
      <c r="AM11" s="49">
        <v>13481</v>
      </c>
    </row>
    <row r="12" spans="2:39" ht="12.75">
      <c r="B12" s="28">
        <v>4</v>
      </c>
      <c r="C12" s="41">
        <v>3</v>
      </c>
      <c r="D12" s="109" t="s">
        <v>37</v>
      </c>
      <c r="E12" s="109"/>
      <c r="F12" s="109"/>
      <c r="G12" s="42"/>
      <c r="H12" s="43">
        <v>1853</v>
      </c>
      <c r="I12" s="43">
        <v>4411</v>
      </c>
      <c r="J12" s="44">
        <v>2248</v>
      </c>
      <c r="K12" s="33"/>
      <c r="L12" s="45">
        <v>3711</v>
      </c>
      <c r="M12" s="45"/>
      <c r="N12" s="45">
        <v>311</v>
      </c>
      <c r="O12" s="45">
        <v>3400</v>
      </c>
      <c r="P12" s="45"/>
      <c r="Q12" s="45"/>
      <c r="R12" s="45">
        <f t="shared" si="0"/>
        <v>3711</v>
      </c>
      <c r="S12" s="45">
        <f t="shared" si="1"/>
        <v>0</v>
      </c>
      <c r="T12" s="33"/>
      <c r="U12" s="45">
        <v>500</v>
      </c>
      <c r="V12" s="45"/>
      <c r="W12" s="45"/>
      <c r="X12" s="45">
        <v>1513</v>
      </c>
      <c r="Y12" s="45"/>
      <c r="Z12" s="45"/>
      <c r="AA12" s="45">
        <v>500</v>
      </c>
      <c r="AB12" s="45"/>
      <c r="AC12" s="45"/>
      <c r="AD12" s="45"/>
      <c r="AE12" s="45">
        <f t="shared" si="2"/>
        <v>2013</v>
      </c>
      <c r="AF12" s="45">
        <f t="shared" si="3"/>
        <v>1513</v>
      </c>
      <c r="AG12" s="36"/>
      <c r="AH12" s="46">
        <f t="shared" si="4"/>
        <v>4211</v>
      </c>
      <c r="AI12" s="47">
        <f t="shared" si="5"/>
        <v>5724</v>
      </c>
      <c r="AJ12" s="47">
        <f t="shared" si="6"/>
        <v>1513</v>
      </c>
      <c r="AK12" s="48">
        <f t="shared" si="7"/>
        <v>1.3592970790786036</v>
      </c>
      <c r="AL12" s="47">
        <v>6711</v>
      </c>
      <c r="AM12" s="49">
        <v>6711</v>
      </c>
    </row>
    <row r="13" spans="2:39" ht="12.75">
      <c r="B13" s="28">
        <v>5</v>
      </c>
      <c r="C13" s="50">
        <v>1</v>
      </c>
      <c r="D13" s="121" t="s">
        <v>38</v>
      </c>
      <c r="E13" s="121"/>
      <c r="F13" s="121"/>
      <c r="G13" s="51"/>
      <c r="H13" s="52">
        <v>1323</v>
      </c>
      <c r="I13" s="52">
        <v>3648</v>
      </c>
      <c r="J13" s="53">
        <v>2248</v>
      </c>
      <c r="K13" s="33"/>
      <c r="L13" s="54">
        <v>2748</v>
      </c>
      <c r="M13" s="54"/>
      <c r="N13" s="54">
        <v>148</v>
      </c>
      <c r="O13" s="54">
        <v>2600</v>
      </c>
      <c r="P13" s="54"/>
      <c r="Q13" s="54"/>
      <c r="R13" s="54">
        <f t="shared" si="0"/>
        <v>2748</v>
      </c>
      <c r="S13" s="54">
        <f t="shared" si="1"/>
        <v>0</v>
      </c>
      <c r="T13" s="33"/>
      <c r="U13" s="54">
        <v>500</v>
      </c>
      <c r="V13" s="54"/>
      <c r="W13" s="54"/>
      <c r="X13" s="54">
        <v>1513</v>
      </c>
      <c r="Y13" s="54"/>
      <c r="Z13" s="54"/>
      <c r="AA13" s="54">
        <v>500</v>
      </c>
      <c r="AB13" s="54"/>
      <c r="AC13" s="54"/>
      <c r="AD13" s="54"/>
      <c r="AE13" s="54">
        <f t="shared" si="2"/>
        <v>2013</v>
      </c>
      <c r="AF13" s="54">
        <f t="shared" si="3"/>
        <v>1513</v>
      </c>
      <c r="AG13" s="33"/>
      <c r="AH13" s="55">
        <f t="shared" si="4"/>
        <v>3248</v>
      </c>
      <c r="AI13" s="56">
        <f t="shared" si="5"/>
        <v>4761</v>
      </c>
      <c r="AJ13" s="56">
        <f t="shared" si="6"/>
        <v>1513</v>
      </c>
      <c r="AK13" s="57">
        <f t="shared" si="7"/>
        <v>1.4658251231527093</v>
      </c>
      <c r="AL13" s="56">
        <v>5748</v>
      </c>
      <c r="AM13" s="58">
        <v>5748</v>
      </c>
    </row>
    <row r="14" spans="2:39" ht="12.75">
      <c r="B14" s="28">
        <v>6</v>
      </c>
      <c r="C14" s="50">
        <v>2</v>
      </c>
      <c r="D14" s="121" t="s">
        <v>39</v>
      </c>
      <c r="E14" s="121"/>
      <c r="F14" s="121"/>
      <c r="G14" s="51"/>
      <c r="H14" s="52">
        <v>530</v>
      </c>
      <c r="I14" s="52">
        <v>763</v>
      </c>
      <c r="J14" s="53"/>
      <c r="K14" s="33"/>
      <c r="L14" s="54">
        <v>963</v>
      </c>
      <c r="M14" s="54"/>
      <c r="N14" s="54">
        <v>163</v>
      </c>
      <c r="O14" s="54">
        <v>800</v>
      </c>
      <c r="P14" s="54"/>
      <c r="Q14" s="54"/>
      <c r="R14" s="54">
        <f t="shared" si="0"/>
        <v>963</v>
      </c>
      <c r="S14" s="54">
        <f t="shared" si="1"/>
        <v>0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963</v>
      </c>
      <c r="AI14" s="56">
        <f t="shared" si="5"/>
        <v>963</v>
      </c>
      <c r="AJ14" s="56">
        <f t="shared" si="6"/>
        <v>0</v>
      </c>
      <c r="AK14" s="57">
        <f t="shared" si="7"/>
        <v>1</v>
      </c>
      <c r="AL14" s="56">
        <v>963</v>
      </c>
      <c r="AM14" s="58">
        <v>963</v>
      </c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131</v>
      </c>
    </row>
    <row r="2" ht="15.75">
      <c r="B2" s="1" t="s">
        <v>76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115</v>
      </c>
      <c r="H4" s="131"/>
      <c r="I4" s="130" t="s">
        <v>116</v>
      </c>
      <c r="J4" s="131"/>
      <c r="K4" s="130" t="s">
        <v>117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9</v>
      </c>
      <c r="D7" s="126" t="s">
        <v>126</v>
      </c>
      <c r="E7" s="126"/>
      <c r="F7" s="127"/>
      <c r="G7" s="91">
        <v>42491</v>
      </c>
      <c r="H7" s="92">
        <v>8000</v>
      </c>
      <c r="I7" s="91">
        <v>31871</v>
      </c>
      <c r="J7" s="92"/>
      <c r="K7" s="91">
        <v>31871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78</v>
      </c>
      <c r="E8" s="128"/>
      <c r="F8" s="129"/>
      <c r="G8" s="94">
        <v>29871</v>
      </c>
      <c r="H8" s="69">
        <v>8000</v>
      </c>
      <c r="I8" s="94">
        <v>29871</v>
      </c>
      <c r="J8" s="69"/>
      <c r="K8" s="94">
        <v>29871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79</v>
      </c>
      <c r="E9" s="128"/>
      <c r="F9" s="129"/>
      <c r="G9" s="94">
        <v>12620</v>
      </c>
      <c r="H9" s="69"/>
      <c r="I9" s="94">
        <v>2000</v>
      </c>
      <c r="J9" s="69"/>
      <c r="K9" s="94">
        <v>2000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80</v>
      </c>
      <c r="E10" s="128"/>
      <c r="F10" s="129"/>
      <c r="G10" s="94"/>
      <c r="H10" s="69"/>
      <c r="I10" s="94"/>
      <c r="J10" s="69"/>
      <c r="K10" s="94"/>
      <c r="L10" s="95"/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G4:H4"/>
    <mergeCell ref="I4:J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131</v>
      </c>
    </row>
    <row r="2" ht="15.75">
      <c r="B2" s="1" t="s">
        <v>81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115</v>
      </c>
      <c r="H4" s="131"/>
      <c r="I4" s="130" t="s">
        <v>116</v>
      </c>
      <c r="J4" s="131"/>
      <c r="K4" s="130" t="s">
        <v>117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10</v>
      </c>
      <c r="D7" s="126" t="s">
        <v>127</v>
      </c>
      <c r="E7" s="126"/>
      <c r="F7" s="127"/>
      <c r="G7" s="91">
        <v>27418</v>
      </c>
      <c r="H7" s="92"/>
      <c r="I7" s="91">
        <v>27418</v>
      </c>
      <c r="J7" s="92"/>
      <c r="K7" s="91">
        <v>27418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83</v>
      </c>
      <c r="E8" s="128"/>
      <c r="F8" s="129"/>
      <c r="G8" s="94">
        <v>18218</v>
      </c>
      <c r="H8" s="69"/>
      <c r="I8" s="94">
        <v>18218</v>
      </c>
      <c r="J8" s="69"/>
      <c r="K8" s="94">
        <v>18218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84</v>
      </c>
      <c r="E9" s="128"/>
      <c r="F9" s="129"/>
      <c r="G9" s="94">
        <v>2000</v>
      </c>
      <c r="H9" s="69"/>
      <c r="I9" s="94">
        <v>2000</v>
      </c>
      <c r="J9" s="69"/>
      <c r="K9" s="94">
        <v>2000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85</v>
      </c>
      <c r="E10" s="128"/>
      <c r="F10" s="129"/>
      <c r="G10" s="94">
        <v>3200</v>
      </c>
      <c r="H10" s="69"/>
      <c r="I10" s="94">
        <v>3200</v>
      </c>
      <c r="J10" s="69"/>
      <c r="K10" s="94">
        <v>3200</v>
      </c>
      <c r="L10" s="95"/>
      <c r="M10" s="2"/>
    </row>
    <row r="11" spans="1:13" ht="12.75">
      <c r="A11" s="2"/>
      <c r="B11" s="89">
        <v>5</v>
      </c>
      <c r="C11" s="96">
        <v>1</v>
      </c>
      <c r="D11" s="138" t="s">
        <v>86</v>
      </c>
      <c r="E11" s="138"/>
      <c r="F11" s="139"/>
      <c r="G11" s="97">
        <v>500</v>
      </c>
      <c r="H11" s="98"/>
      <c r="I11" s="97">
        <v>500</v>
      </c>
      <c r="J11" s="98"/>
      <c r="K11" s="97">
        <v>500</v>
      </c>
      <c r="L11" s="99"/>
      <c r="M11" s="2"/>
    </row>
    <row r="12" spans="1:13" ht="12.75">
      <c r="A12" s="2"/>
      <c r="B12" s="89">
        <v>6</v>
      </c>
      <c r="C12" s="96">
        <v>2</v>
      </c>
      <c r="D12" s="138" t="s">
        <v>87</v>
      </c>
      <c r="E12" s="138"/>
      <c r="F12" s="139"/>
      <c r="G12" s="97">
        <v>2000</v>
      </c>
      <c r="H12" s="98"/>
      <c r="I12" s="97">
        <v>2000</v>
      </c>
      <c r="J12" s="98"/>
      <c r="K12" s="97">
        <v>2000</v>
      </c>
      <c r="L12" s="99"/>
      <c r="M12" s="2"/>
    </row>
    <row r="13" spans="1:13" ht="12.75">
      <c r="A13" s="2"/>
      <c r="B13" s="89">
        <v>7</v>
      </c>
      <c r="C13" s="96">
        <v>3</v>
      </c>
      <c r="D13" s="138" t="s">
        <v>88</v>
      </c>
      <c r="E13" s="138"/>
      <c r="F13" s="139"/>
      <c r="G13" s="97">
        <v>700</v>
      </c>
      <c r="H13" s="98"/>
      <c r="I13" s="97">
        <v>700</v>
      </c>
      <c r="J13" s="98"/>
      <c r="K13" s="97">
        <v>700</v>
      </c>
      <c r="L13" s="99"/>
      <c r="M13" s="2"/>
    </row>
    <row r="14" spans="1:13" ht="12.75">
      <c r="A14" s="2"/>
      <c r="B14" s="89">
        <v>8</v>
      </c>
      <c r="C14" s="88">
        <v>4</v>
      </c>
      <c r="D14" s="128" t="s">
        <v>89</v>
      </c>
      <c r="E14" s="128"/>
      <c r="F14" s="129"/>
      <c r="G14" s="94">
        <v>4000</v>
      </c>
      <c r="H14" s="69"/>
      <c r="I14" s="94">
        <v>4000</v>
      </c>
      <c r="J14" s="69"/>
      <c r="K14" s="94">
        <v>4000</v>
      </c>
      <c r="L14" s="95"/>
      <c r="M14" s="2"/>
    </row>
    <row r="15" spans="1:13" ht="12.75">
      <c r="A15" s="2"/>
      <c r="B15" s="89">
        <v>9</v>
      </c>
      <c r="C15" s="96">
        <v>1</v>
      </c>
      <c r="D15" s="138" t="s">
        <v>90</v>
      </c>
      <c r="E15" s="138"/>
      <c r="F15" s="139"/>
      <c r="G15" s="97">
        <v>4000</v>
      </c>
      <c r="H15" s="98"/>
      <c r="I15" s="97">
        <v>4000</v>
      </c>
      <c r="J15" s="98"/>
      <c r="K15" s="97">
        <v>4000</v>
      </c>
      <c r="L15" s="99"/>
      <c r="M15" s="2"/>
    </row>
    <row r="16" spans="1:13" ht="12.75">
      <c r="A16" s="2"/>
      <c r="B16" s="89">
        <v>10</v>
      </c>
      <c r="C16" s="96">
        <v>2</v>
      </c>
      <c r="D16" s="138" t="s">
        <v>91</v>
      </c>
      <c r="E16" s="138"/>
      <c r="F16" s="139"/>
      <c r="G16" s="97"/>
      <c r="H16" s="98"/>
      <c r="I16" s="97"/>
      <c r="J16" s="98"/>
      <c r="K16" s="97"/>
      <c r="L16" s="99"/>
      <c r="M16" s="2"/>
    </row>
    <row r="17" spans="2:12" ht="12.75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</sheetData>
  <sheetProtection/>
  <mergeCells count="19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14:F14"/>
    <mergeCell ref="D15:F15"/>
    <mergeCell ref="D16:F1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131</v>
      </c>
      <c r="B1" s="2"/>
      <c r="C1" s="2"/>
      <c r="D1" s="2"/>
      <c r="E1" s="2"/>
      <c r="F1" s="2"/>
      <c r="G1" s="2"/>
    </row>
    <row r="2" spans="1:8" ht="12.75">
      <c r="A2" s="2"/>
      <c r="B2" s="140" t="s">
        <v>92</v>
      </c>
      <c r="C2" s="141"/>
      <c r="D2" s="142" t="s">
        <v>93</v>
      </c>
      <c r="E2" s="142" t="s">
        <v>94</v>
      </c>
      <c r="F2" s="142" t="s">
        <v>128</v>
      </c>
      <c r="G2" s="142" t="s">
        <v>129</v>
      </c>
      <c r="H2" s="2"/>
    </row>
    <row r="3" spans="1:8" ht="12.75">
      <c r="A3" s="2"/>
      <c r="B3" s="140"/>
      <c r="C3" s="141"/>
      <c r="D3" s="124"/>
      <c r="E3" s="124"/>
      <c r="F3" s="124"/>
      <c r="G3" s="124"/>
      <c r="H3" s="2"/>
    </row>
    <row r="4" spans="1:8" ht="12.75">
      <c r="A4" s="2"/>
      <c r="B4" s="63" t="s">
        <v>101</v>
      </c>
      <c r="C4" s="64" t="s">
        <v>102</v>
      </c>
      <c r="D4" s="100">
        <v>2703583</v>
      </c>
      <c r="E4" s="66">
        <v>2629864</v>
      </c>
      <c r="F4" s="66">
        <v>2283137</v>
      </c>
      <c r="G4" s="101">
        <v>2283137</v>
      </c>
      <c r="H4" s="2"/>
    </row>
    <row r="5" spans="1:8" ht="12.75">
      <c r="A5" s="2"/>
      <c r="B5" s="68" t="s">
        <v>130</v>
      </c>
      <c r="C5" s="69" t="s">
        <v>103</v>
      </c>
      <c r="D5" s="102">
        <f>SUM(D6:D15)</f>
        <v>2479110</v>
      </c>
      <c r="E5" s="103">
        <f>SUM(E6:E15)</f>
        <v>2512409</v>
      </c>
      <c r="F5" s="103">
        <f>SUM(F6:F15)</f>
        <v>2283137</v>
      </c>
      <c r="G5" s="104">
        <f>SUM(G6:G15)</f>
        <v>2283137</v>
      </c>
      <c r="H5" s="2"/>
    </row>
    <row r="6" spans="1:8" ht="12.75">
      <c r="A6" s="2"/>
      <c r="B6" s="73">
        <f aca="true" t="shared" si="0" ref="B6:B16">B5+1</f>
        <v>3</v>
      </c>
      <c r="C6" s="105" t="s">
        <v>104</v>
      </c>
      <c r="D6" s="75">
        <v>461811</v>
      </c>
      <c r="E6" s="75">
        <v>569018</v>
      </c>
      <c r="F6" s="76">
        <v>477621</v>
      </c>
      <c r="G6" s="106">
        <v>477621</v>
      </c>
      <c r="H6" s="2"/>
    </row>
    <row r="7" spans="1:8" ht="12.75">
      <c r="A7" s="2"/>
      <c r="B7" s="73">
        <f t="shared" si="0"/>
        <v>4</v>
      </c>
      <c r="C7" s="105" t="s">
        <v>105</v>
      </c>
      <c r="D7" s="75">
        <v>30304</v>
      </c>
      <c r="E7" s="75">
        <v>27355</v>
      </c>
      <c r="F7" s="76">
        <v>28342</v>
      </c>
      <c r="G7" s="106">
        <v>28342</v>
      </c>
      <c r="H7" s="2"/>
    </row>
    <row r="8" spans="1:8" ht="12.75">
      <c r="A8" s="2"/>
      <c r="B8" s="73">
        <f t="shared" si="0"/>
        <v>5</v>
      </c>
      <c r="C8" s="105" t="s">
        <v>106</v>
      </c>
      <c r="D8" s="75">
        <v>119735</v>
      </c>
      <c r="E8" s="75">
        <v>139181</v>
      </c>
      <c r="F8" s="76">
        <v>127500</v>
      </c>
      <c r="G8" s="106">
        <v>127500</v>
      </c>
      <c r="H8" s="2"/>
    </row>
    <row r="9" spans="1:8" ht="12.75">
      <c r="A9" s="2"/>
      <c r="B9" s="73">
        <f t="shared" si="0"/>
        <v>6</v>
      </c>
      <c r="C9" s="105" t="s">
        <v>107</v>
      </c>
      <c r="D9" s="75">
        <v>51774</v>
      </c>
      <c r="E9" s="75">
        <v>46102</v>
      </c>
      <c r="F9" s="76">
        <v>36102</v>
      </c>
      <c r="G9" s="106">
        <v>36102</v>
      </c>
      <c r="H9" s="2"/>
    </row>
    <row r="10" spans="1:8" ht="12.75">
      <c r="A10" s="2"/>
      <c r="B10" s="73">
        <f t="shared" si="0"/>
        <v>7</v>
      </c>
      <c r="C10" s="105" t="s">
        <v>108</v>
      </c>
      <c r="D10" s="75">
        <v>1448433</v>
      </c>
      <c r="E10" s="75">
        <v>1412361</v>
      </c>
      <c r="F10" s="76">
        <v>1351800</v>
      </c>
      <c r="G10" s="106">
        <v>1351800</v>
      </c>
      <c r="H10" s="2"/>
    </row>
    <row r="11" spans="1:8" ht="12.75">
      <c r="A11" s="2"/>
      <c r="B11" s="73">
        <f t="shared" si="0"/>
        <v>8</v>
      </c>
      <c r="C11" s="105" t="s">
        <v>109</v>
      </c>
      <c r="D11" s="75">
        <v>126811</v>
      </c>
      <c r="E11" s="75">
        <v>93835</v>
      </c>
      <c r="F11" s="76">
        <v>80835</v>
      </c>
      <c r="G11" s="106">
        <v>80835</v>
      </c>
      <c r="H11" s="2"/>
    </row>
    <row r="12" spans="1:8" ht="12.75">
      <c r="A12" s="2"/>
      <c r="B12" s="73">
        <f t="shared" si="0"/>
        <v>9</v>
      </c>
      <c r="C12" s="105" t="s">
        <v>110</v>
      </c>
      <c r="D12" s="75">
        <v>26939</v>
      </c>
      <c r="E12" s="75">
        <v>54494</v>
      </c>
      <c r="F12" s="76">
        <v>49494</v>
      </c>
      <c r="G12" s="106">
        <v>49494</v>
      </c>
      <c r="H12" s="2"/>
    </row>
    <row r="13" spans="1:8" ht="12.75">
      <c r="A13" s="2"/>
      <c r="B13" s="73">
        <f t="shared" si="0"/>
        <v>10</v>
      </c>
      <c r="C13" s="105" t="s">
        <v>111</v>
      </c>
      <c r="D13" s="75">
        <v>133985</v>
      </c>
      <c r="E13" s="75">
        <v>92154</v>
      </c>
      <c r="F13" s="76">
        <v>72154</v>
      </c>
      <c r="G13" s="106">
        <v>72154</v>
      </c>
      <c r="H13" s="2"/>
    </row>
    <row r="14" spans="1:8" ht="12.75">
      <c r="A14" s="2"/>
      <c r="B14" s="73">
        <f t="shared" si="0"/>
        <v>11</v>
      </c>
      <c r="C14" s="105" t="s">
        <v>112</v>
      </c>
      <c r="D14" s="75">
        <v>56140</v>
      </c>
      <c r="E14" s="75">
        <v>50491</v>
      </c>
      <c r="F14" s="76">
        <v>31871</v>
      </c>
      <c r="G14" s="106">
        <v>31871</v>
      </c>
      <c r="H14" s="2"/>
    </row>
    <row r="15" spans="1:8" ht="12.75">
      <c r="A15" s="2"/>
      <c r="B15" s="73">
        <f t="shared" si="0"/>
        <v>12</v>
      </c>
      <c r="C15" s="105" t="s">
        <v>113</v>
      </c>
      <c r="D15" s="75">
        <v>23178</v>
      </c>
      <c r="E15" s="75">
        <v>27418</v>
      </c>
      <c r="F15" s="76">
        <v>27418</v>
      </c>
      <c r="G15" s="106">
        <v>27418</v>
      </c>
      <c r="H15" s="2"/>
    </row>
    <row r="16" spans="1:8" ht="12.75">
      <c r="A16" s="2"/>
      <c r="B16" s="79">
        <f t="shared" si="0"/>
        <v>13</v>
      </c>
      <c r="C16" s="107" t="s">
        <v>114</v>
      </c>
      <c r="D16" s="81">
        <f>D4-D5</f>
        <v>224473</v>
      </c>
      <c r="E16" s="82">
        <f>E4-E5</f>
        <v>117455</v>
      </c>
      <c r="F16" s="82">
        <f>F4-F5</f>
        <v>0</v>
      </c>
      <c r="G16" s="83">
        <f>G4-G5</f>
        <v>0</v>
      </c>
      <c r="H16" s="2"/>
    </row>
    <row r="17" spans="2:7" ht="12.75">
      <c r="B17" s="2"/>
      <c r="C17" s="2"/>
      <c r="D17" s="2"/>
      <c r="E17" s="2"/>
      <c r="F17" s="2"/>
      <c r="G17" s="2"/>
    </row>
  </sheetData>
  <sheetProtection/>
  <mergeCells count="5">
    <mergeCell ref="B2:C3"/>
    <mergeCell ref="D2:D3"/>
    <mergeCell ref="E2:E3"/>
    <mergeCell ref="F2:F3"/>
    <mergeCell ref="G2:G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1.140625" style="0" customWidth="1"/>
    <col min="8" max="8" width="9.421875" style="0" customWidth="1"/>
    <col min="9" max="9" width="8.7109375" style="0" customWidth="1"/>
    <col min="10" max="10" width="9.421875" style="0" customWidth="1"/>
    <col min="11" max="11" width="0.85546875" style="0" customWidth="1"/>
    <col min="12" max="12" width="8.7109375" style="0" customWidth="1"/>
    <col min="13" max="14" width="0" style="0" hidden="1" customWidth="1"/>
    <col min="15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131</v>
      </c>
    </row>
    <row r="2" ht="15.75">
      <c r="B2" s="1" t="s">
        <v>40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45016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45016</v>
      </c>
      <c r="AG7" s="15"/>
      <c r="AH7" s="16" t="s">
        <v>10</v>
      </c>
      <c r="AI7" s="17" t="s">
        <v>10</v>
      </c>
      <c r="AJ7" s="113">
        <v>45016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2020</v>
      </c>
      <c r="H8" s="23">
        <v>2021</v>
      </c>
      <c r="I8" s="23">
        <v>2022</v>
      </c>
      <c r="J8" s="24">
        <v>2022</v>
      </c>
      <c r="K8" s="12"/>
      <c r="L8" s="25">
        <v>2023</v>
      </c>
      <c r="M8" s="110"/>
      <c r="N8" s="110"/>
      <c r="O8" s="110"/>
      <c r="P8" s="110"/>
      <c r="Q8" s="110"/>
      <c r="R8" s="110"/>
      <c r="S8" s="112"/>
      <c r="T8" s="12"/>
      <c r="U8" s="25">
        <v>2023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2023</v>
      </c>
      <c r="AI8" s="18">
        <v>2023</v>
      </c>
      <c r="AJ8" s="113"/>
      <c r="AK8" s="113"/>
      <c r="AL8" s="18">
        <v>2024</v>
      </c>
      <c r="AM8" s="27">
        <v>2025</v>
      </c>
    </row>
    <row r="9" spans="2:39" ht="12.75">
      <c r="B9" s="28">
        <v>1</v>
      </c>
      <c r="C9" s="29">
        <v>3</v>
      </c>
      <c r="D9" s="108" t="s">
        <v>41</v>
      </c>
      <c r="E9" s="108"/>
      <c r="F9" s="108"/>
      <c r="G9" s="30">
        <v>1169733</v>
      </c>
      <c r="H9" s="31">
        <v>76756</v>
      </c>
      <c r="I9" s="31">
        <v>114230</v>
      </c>
      <c r="J9" s="32">
        <v>117629</v>
      </c>
      <c r="K9" s="33"/>
      <c r="L9" s="34">
        <v>127500</v>
      </c>
      <c r="M9" s="35"/>
      <c r="N9" s="35"/>
      <c r="O9" s="35">
        <v>124500</v>
      </c>
      <c r="P9" s="35">
        <v>3681</v>
      </c>
      <c r="Q9" s="35"/>
      <c r="R9" s="35">
        <f>SUM(M9:Q9)</f>
        <v>128181</v>
      </c>
      <c r="S9" s="35">
        <f>R9-L9</f>
        <v>681</v>
      </c>
      <c r="T9" s="33"/>
      <c r="U9" s="35">
        <v>11000</v>
      </c>
      <c r="V9" s="35"/>
      <c r="W9" s="35"/>
      <c r="X9" s="35"/>
      <c r="Y9" s="35"/>
      <c r="Z9" s="35">
        <v>3000</v>
      </c>
      <c r="AA9" s="35">
        <v>8000</v>
      </c>
      <c r="AB9" s="35"/>
      <c r="AC9" s="35"/>
      <c r="AD9" s="35"/>
      <c r="AE9" s="35">
        <f>SUM(V9:AD9)</f>
        <v>11000</v>
      </c>
      <c r="AF9" s="35">
        <f>AE9-U9</f>
        <v>0</v>
      </c>
      <c r="AG9" s="36"/>
      <c r="AH9" s="37">
        <f>L9+U9</f>
        <v>138500</v>
      </c>
      <c r="AI9" s="38">
        <f>R9+AE9</f>
        <v>139181</v>
      </c>
      <c r="AJ9" s="38">
        <f>AI9-AH9</f>
        <v>681</v>
      </c>
      <c r="AK9" s="39">
        <f>IF(AH9=0,"",AI9/AH9)</f>
        <v>1.0049169675090253</v>
      </c>
      <c r="AL9" s="38">
        <v>127500</v>
      </c>
      <c r="AM9" s="40">
        <v>127500</v>
      </c>
    </row>
    <row r="10" spans="2:39" ht="12.75">
      <c r="B10" s="28">
        <v>2</v>
      </c>
      <c r="C10" s="41">
        <v>1</v>
      </c>
      <c r="D10" s="109" t="s">
        <v>42</v>
      </c>
      <c r="E10" s="109"/>
      <c r="F10" s="109"/>
      <c r="G10" s="42">
        <v>66449</v>
      </c>
      <c r="H10" s="43">
        <v>63431</v>
      </c>
      <c r="I10" s="43">
        <v>93400</v>
      </c>
      <c r="J10" s="44">
        <v>96932</v>
      </c>
      <c r="K10" s="33"/>
      <c r="L10" s="45">
        <v>109700</v>
      </c>
      <c r="M10" s="45"/>
      <c r="N10" s="45"/>
      <c r="O10" s="45">
        <v>106700</v>
      </c>
      <c r="P10" s="45">
        <v>3681</v>
      </c>
      <c r="Q10" s="45"/>
      <c r="R10" s="45">
        <f>SUM(M10:Q10)</f>
        <v>110381</v>
      </c>
      <c r="S10" s="45">
        <f>R10-L10</f>
        <v>681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109700</v>
      </c>
      <c r="AI10" s="47">
        <f>R10+AE10</f>
        <v>110381</v>
      </c>
      <c r="AJ10" s="47">
        <f>AI10-AH10</f>
        <v>681</v>
      </c>
      <c r="AK10" s="48">
        <f>IF(AH10=0,"",AI10/AH10)</f>
        <v>1.006207839562443</v>
      </c>
      <c r="AL10" s="47">
        <v>109700</v>
      </c>
      <c r="AM10" s="49">
        <v>109700</v>
      </c>
    </row>
    <row r="11" spans="2:39" ht="12.75">
      <c r="B11" s="28">
        <v>3</v>
      </c>
      <c r="C11" s="41">
        <v>2</v>
      </c>
      <c r="D11" s="109" t="s">
        <v>43</v>
      </c>
      <c r="E11" s="109"/>
      <c r="F11" s="109"/>
      <c r="G11" s="42">
        <v>2911</v>
      </c>
      <c r="H11" s="43">
        <v>2520</v>
      </c>
      <c r="I11" s="43">
        <v>14000</v>
      </c>
      <c r="J11" s="44">
        <v>9124</v>
      </c>
      <c r="K11" s="33"/>
      <c r="L11" s="45">
        <v>5000</v>
      </c>
      <c r="M11" s="45"/>
      <c r="N11" s="45"/>
      <c r="O11" s="45">
        <v>5000</v>
      </c>
      <c r="P11" s="45"/>
      <c r="Q11" s="45"/>
      <c r="R11" s="45">
        <f>SUM(M11:Q11)</f>
        <v>5000</v>
      </c>
      <c r="S11" s="45">
        <f>R11-L11</f>
        <v>0</v>
      </c>
      <c r="T11" s="33"/>
      <c r="U11" s="45">
        <v>11000</v>
      </c>
      <c r="V11" s="45"/>
      <c r="W11" s="45"/>
      <c r="X11" s="45"/>
      <c r="Y11" s="45"/>
      <c r="Z11" s="45">
        <v>3000</v>
      </c>
      <c r="AA11" s="45">
        <v>8000</v>
      </c>
      <c r="AB11" s="45"/>
      <c r="AC11" s="45"/>
      <c r="AD11" s="45"/>
      <c r="AE11" s="45">
        <f>SUM(V11:AD11)</f>
        <v>11000</v>
      </c>
      <c r="AF11" s="45">
        <f>AE11-U11</f>
        <v>0</v>
      </c>
      <c r="AG11" s="36"/>
      <c r="AH11" s="46">
        <f>L11+U11</f>
        <v>16000</v>
      </c>
      <c r="AI11" s="47">
        <f>R11+AE11</f>
        <v>16000</v>
      </c>
      <c r="AJ11" s="47">
        <f>AI11-AH11</f>
        <v>0</v>
      </c>
      <c r="AK11" s="48">
        <f>IF(AH11=0,"",AI11/AH11)</f>
        <v>1</v>
      </c>
      <c r="AL11" s="47">
        <v>5000</v>
      </c>
      <c r="AM11" s="49">
        <v>5000</v>
      </c>
    </row>
    <row r="12" spans="2:39" ht="12.75">
      <c r="B12" s="28">
        <v>4</v>
      </c>
      <c r="C12" s="41">
        <v>3</v>
      </c>
      <c r="D12" s="109" t="s">
        <v>44</v>
      </c>
      <c r="E12" s="109"/>
      <c r="F12" s="109"/>
      <c r="G12" s="42">
        <v>1100373</v>
      </c>
      <c r="H12" s="43">
        <v>10805</v>
      </c>
      <c r="I12" s="43">
        <v>6830</v>
      </c>
      <c r="J12" s="44">
        <v>11573</v>
      </c>
      <c r="K12" s="33"/>
      <c r="L12" s="45">
        <v>12800</v>
      </c>
      <c r="M12" s="45"/>
      <c r="N12" s="45"/>
      <c r="O12" s="45">
        <v>12800</v>
      </c>
      <c r="P12" s="45"/>
      <c r="Q12" s="45"/>
      <c r="R12" s="45">
        <f>SUM(M12:Q12)</f>
        <v>12800</v>
      </c>
      <c r="S12" s="45">
        <f>R12-L12</f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>SUM(V12:AD12)</f>
        <v>0</v>
      </c>
      <c r="AF12" s="45">
        <f>AE12-U12</f>
        <v>0</v>
      </c>
      <c r="AG12" s="36"/>
      <c r="AH12" s="46">
        <f>L12+U12</f>
        <v>12800</v>
      </c>
      <c r="AI12" s="47">
        <f>R12+AE12</f>
        <v>12800</v>
      </c>
      <c r="AJ12" s="47">
        <f>AI12-AH12</f>
        <v>0</v>
      </c>
      <c r="AK12" s="48">
        <f>IF(AH12=0,"",AI12/AH12)</f>
        <v>1</v>
      </c>
      <c r="AL12" s="47">
        <v>12800</v>
      </c>
      <c r="AM12" s="49">
        <v>12800</v>
      </c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D12:F12"/>
    <mergeCell ref="AB7:AB8"/>
    <mergeCell ref="AC7:AC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9.57421875" style="0" customWidth="1"/>
    <col min="9" max="9" width="8.7109375" style="0" customWidth="1"/>
    <col min="10" max="10" width="9.57421875" style="0" customWidth="1"/>
    <col min="11" max="11" width="0.85546875" style="0" customWidth="1"/>
    <col min="12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2" width="7.7109375" style="0" customWidth="1"/>
    <col min="23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131</v>
      </c>
    </row>
    <row r="2" ht="15.75">
      <c r="B2" s="1" t="s">
        <v>45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45016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45016</v>
      </c>
      <c r="AG7" s="15"/>
      <c r="AH7" s="16" t="s">
        <v>10</v>
      </c>
      <c r="AI7" s="17" t="s">
        <v>10</v>
      </c>
      <c r="AJ7" s="113">
        <v>45016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2020</v>
      </c>
      <c r="H8" s="23">
        <v>2021</v>
      </c>
      <c r="I8" s="23">
        <v>2022</v>
      </c>
      <c r="J8" s="24">
        <v>2022</v>
      </c>
      <c r="K8" s="12"/>
      <c r="L8" s="25">
        <v>2023</v>
      </c>
      <c r="M8" s="110"/>
      <c r="N8" s="110"/>
      <c r="O8" s="110"/>
      <c r="P8" s="110"/>
      <c r="Q8" s="110"/>
      <c r="R8" s="110"/>
      <c r="S8" s="112"/>
      <c r="T8" s="12"/>
      <c r="U8" s="25">
        <v>2023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2023</v>
      </c>
      <c r="AI8" s="18">
        <v>2023</v>
      </c>
      <c r="AJ8" s="113"/>
      <c r="AK8" s="113"/>
      <c r="AL8" s="18">
        <v>2024</v>
      </c>
      <c r="AM8" s="27">
        <v>2025</v>
      </c>
    </row>
    <row r="9" spans="2:39" ht="12.75">
      <c r="B9" s="28">
        <v>1</v>
      </c>
      <c r="C9" s="29">
        <v>4</v>
      </c>
      <c r="D9" s="108" t="s">
        <v>46</v>
      </c>
      <c r="E9" s="108"/>
      <c r="F9" s="108"/>
      <c r="G9" s="30">
        <v>70810</v>
      </c>
      <c r="H9" s="31">
        <v>122411</v>
      </c>
      <c r="I9" s="31">
        <v>53912</v>
      </c>
      <c r="J9" s="32">
        <v>47157</v>
      </c>
      <c r="K9" s="33"/>
      <c r="L9" s="34">
        <v>36102</v>
      </c>
      <c r="M9" s="35">
        <v>74</v>
      </c>
      <c r="N9" s="35">
        <v>25</v>
      </c>
      <c r="O9" s="35">
        <v>35078</v>
      </c>
      <c r="P9" s="35"/>
      <c r="Q9" s="35"/>
      <c r="R9" s="35">
        <f>SUM(M9:Q9)</f>
        <v>35177</v>
      </c>
      <c r="S9" s="35">
        <f>R9-L9</f>
        <v>-925</v>
      </c>
      <c r="T9" s="33"/>
      <c r="U9" s="35">
        <v>10000</v>
      </c>
      <c r="V9" s="35">
        <v>10000</v>
      </c>
      <c r="W9" s="35"/>
      <c r="X9" s="35"/>
      <c r="Y9" s="35"/>
      <c r="Z9" s="35"/>
      <c r="AA9" s="35">
        <v>925</v>
      </c>
      <c r="AB9" s="35"/>
      <c r="AC9" s="35"/>
      <c r="AD9" s="35"/>
      <c r="AE9" s="35">
        <f>SUM(V9:AD9)</f>
        <v>10925</v>
      </c>
      <c r="AF9" s="35">
        <f>AE9-U9</f>
        <v>925</v>
      </c>
      <c r="AG9" s="36"/>
      <c r="AH9" s="37">
        <f>L9+U9</f>
        <v>46102</v>
      </c>
      <c r="AI9" s="38">
        <f>R9+AE9</f>
        <v>46102</v>
      </c>
      <c r="AJ9" s="38">
        <f>AI9-AH9</f>
        <v>0</v>
      </c>
      <c r="AK9" s="39">
        <f>IF(AH9=0,"",AI9/AH9)</f>
        <v>1</v>
      </c>
      <c r="AL9" s="38">
        <v>36102</v>
      </c>
      <c r="AM9" s="40">
        <v>36102</v>
      </c>
    </row>
    <row r="10" spans="2:39" ht="12.75">
      <c r="B10" s="28">
        <v>2</v>
      </c>
      <c r="C10" s="41">
        <v>1</v>
      </c>
      <c r="D10" s="109" t="s">
        <v>47</v>
      </c>
      <c r="E10" s="109"/>
      <c r="F10" s="109"/>
      <c r="G10" s="42">
        <v>22210</v>
      </c>
      <c r="H10" s="43">
        <v>24006</v>
      </c>
      <c r="I10" s="43">
        <v>30912</v>
      </c>
      <c r="J10" s="44">
        <v>32128</v>
      </c>
      <c r="K10" s="33"/>
      <c r="L10" s="45">
        <v>35102</v>
      </c>
      <c r="M10" s="45">
        <v>74</v>
      </c>
      <c r="N10" s="45">
        <v>25</v>
      </c>
      <c r="O10" s="45">
        <v>34078</v>
      </c>
      <c r="P10" s="45"/>
      <c r="Q10" s="45"/>
      <c r="R10" s="45">
        <f>SUM(M10:Q10)</f>
        <v>34177</v>
      </c>
      <c r="S10" s="45">
        <f>R10-L10</f>
        <v>-925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35102</v>
      </c>
      <c r="AI10" s="47">
        <f>R10+AE10</f>
        <v>34177</v>
      </c>
      <c r="AJ10" s="47">
        <f>AI10-AH10</f>
        <v>-925</v>
      </c>
      <c r="AK10" s="48">
        <f>IF(AH10=0,"",AI10/AH10)</f>
        <v>0.9736482251723548</v>
      </c>
      <c r="AL10" s="47">
        <v>35102</v>
      </c>
      <c r="AM10" s="49">
        <v>35102</v>
      </c>
    </row>
    <row r="11" spans="2:39" ht="12.75">
      <c r="B11" s="28">
        <v>3</v>
      </c>
      <c r="C11" s="41">
        <v>2</v>
      </c>
      <c r="D11" s="109" t="s">
        <v>48</v>
      </c>
      <c r="E11" s="109"/>
      <c r="F11" s="109"/>
      <c r="G11" s="42">
        <v>48600</v>
      </c>
      <c r="H11" s="43">
        <v>98405</v>
      </c>
      <c r="I11" s="43">
        <v>23000</v>
      </c>
      <c r="J11" s="44">
        <v>15029</v>
      </c>
      <c r="K11" s="33"/>
      <c r="L11" s="45">
        <v>1000</v>
      </c>
      <c r="M11" s="45"/>
      <c r="N11" s="45"/>
      <c r="O11" s="45">
        <v>1000</v>
      </c>
      <c r="P11" s="45"/>
      <c r="Q11" s="45"/>
      <c r="R11" s="45">
        <f>SUM(M11:Q11)</f>
        <v>1000</v>
      </c>
      <c r="S11" s="45">
        <f>R11-L11</f>
        <v>0</v>
      </c>
      <c r="T11" s="33"/>
      <c r="U11" s="45">
        <v>10000</v>
      </c>
      <c r="V11" s="45">
        <v>10000</v>
      </c>
      <c r="W11" s="45"/>
      <c r="X11" s="45"/>
      <c r="Y11" s="45"/>
      <c r="Z11" s="45"/>
      <c r="AA11" s="45">
        <v>925</v>
      </c>
      <c r="AB11" s="45"/>
      <c r="AC11" s="45"/>
      <c r="AD11" s="45"/>
      <c r="AE11" s="45">
        <f>SUM(V11:AD11)</f>
        <v>10925</v>
      </c>
      <c r="AF11" s="45">
        <f>AE11-U11</f>
        <v>925</v>
      </c>
      <c r="AG11" s="36"/>
      <c r="AH11" s="46">
        <f>L11+U11</f>
        <v>11000</v>
      </c>
      <c r="AI11" s="47">
        <f>R11+AE11</f>
        <v>11925</v>
      </c>
      <c r="AJ11" s="47">
        <f>AI11-AH11</f>
        <v>925</v>
      </c>
      <c r="AK11" s="48">
        <f>IF(AH11=0,"",AI11/AH11)</f>
        <v>1.084090909090909</v>
      </c>
      <c r="AL11" s="47">
        <v>1000</v>
      </c>
      <c r="AM11" s="49">
        <v>1000</v>
      </c>
    </row>
    <row r="12" spans="2:39" ht="12.75">
      <c r="B12" s="59"/>
      <c r="C12" s="59"/>
      <c r="D12" s="59"/>
      <c r="E12" s="59"/>
      <c r="F12" s="59"/>
      <c r="G12" s="59"/>
      <c r="H12" s="59"/>
      <c r="I12" s="59"/>
      <c r="J12" s="59"/>
      <c r="K12" s="3"/>
      <c r="L12" s="59"/>
      <c r="M12" s="59"/>
      <c r="N12" s="59"/>
      <c r="O12" s="59"/>
      <c r="P12" s="59"/>
      <c r="Q12" s="59"/>
      <c r="R12" s="59"/>
      <c r="S12" s="59"/>
      <c r="T12" s="3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2"/>
      <c r="AH12" s="59"/>
      <c r="AI12" s="59"/>
      <c r="AJ12" s="59"/>
      <c r="AK12" s="59"/>
      <c r="AL12" s="59"/>
      <c r="AM12" s="59"/>
    </row>
  </sheetData>
  <sheetProtection/>
  <mergeCells count="31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AB7:AB8"/>
    <mergeCell ref="AC7:AC8"/>
    <mergeCell ref="AD7:AD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6"/>
  <sheetViews>
    <sheetView zoomScale="88" zoomScaleNormal="88" zoomScalePageLayoutView="0" workbookViewId="0" topLeftCell="A1">
      <selection activeCell="H1" sqref="H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1.140625" style="0" customWidth="1"/>
    <col min="8" max="8" width="11.00390625" style="0" customWidth="1"/>
    <col min="9" max="9" width="10.28125" style="0" customWidth="1"/>
    <col min="10" max="10" width="10.8515625" style="0" customWidth="1"/>
    <col min="11" max="11" width="0.85546875" style="0" customWidth="1"/>
    <col min="12" max="12" width="12.00390625" style="0" customWidth="1"/>
    <col min="13" max="16" width="8.7109375" style="0" customWidth="1"/>
    <col min="17" max="17" width="0" style="0" hidden="1" customWidth="1"/>
    <col min="18" max="18" width="11.140625" style="0" customWidth="1"/>
    <col min="19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6" width="7.7109375" style="0" customWidth="1"/>
    <col min="27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1.421875" style="0" customWidth="1"/>
    <col min="35" max="35" width="10.7109375" style="0" customWidth="1"/>
    <col min="36" max="37" width="9.28125" style="0" customWidth="1"/>
    <col min="38" max="38" width="11.140625" style="0" customWidth="1"/>
    <col min="39" max="39" width="10.8515625" style="0" customWidth="1"/>
  </cols>
  <sheetData>
    <row r="1" ht="12.75" collapsed="1">
      <c r="A1" t="s">
        <v>131</v>
      </c>
    </row>
    <row r="2" ht="15.75">
      <c r="B2" s="1" t="s">
        <v>49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45016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45016</v>
      </c>
      <c r="AG7" s="15"/>
      <c r="AH7" s="16" t="s">
        <v>10</v>
      </c>
      <c r="AI7" s="17" t="s">
        <v>10</v>
      </c>
      <c r="AJ7" s="113">
        <v>45016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2020</v>
      </c>
      <c r="H8" s="23">
        <v>2021</v>
      </c>
      <c r="I8" s="23">
        <v>2022</v>
      </c>
      <c r="J8" s="24">
        <v>2022</v>
      </c>
      <c r="K8" s="12"/>
      <c r="L8" s="25">
        <v>2023</v>
      </c>
      <c r="M8" s="110"/>
      <c r="N8" s="110"/>
      <c r="O8" s="110"/>
      <c r="P8" s="110"/>
      <c r="Q8" s="110"/>
      <c r="R8" s="110"/>
      <c r="S8" s="112"/>
      <c r="T8" s="12"/>
      <c r="U8" s="25">
        <v>2023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2023</v>
      </c>
      <c r="AI8" s="18">
        <v>2023</v>
      </c>
      <c r="AJ8" s="113"/>
      <c r="AK8" s="113"/>
      <c r="AL8" s="18">
        <v>2024</v>
      </c>
      <c r="AM8" s="27">
        <v>2025</v>
      </c>
    </row>
    <row r="9" spans="2:39" ht="12.75">
      <c r="B9" s="28">
        <v>1</v>
      </c>
      <c r="C9" s="29">
        <v>5</v>
      </c>
      <c r="D9" s="108" t="s">
        <v>50</v>
      </c>
      <c r="E9" s="108"/>
      <c r="F9" s="108"/>
      <c r="G9" s="30">
        <v>1313371</v>
      </c>
      <c r="H9" s="31">
        <v>1298345</v>
      </c>
      <c r="I9" s="31">
        <v>1157650</v>
      </c>
      <c r="J9" s="32">
        <v>1433346</v>
      </c>
      <c r="K9" s="33"/>
      <c r="L9" s="34">
        <v>1323163</v>
      </c>
      <c r="M9" s="35">
        <v>830695</v>
      </c>
      <c r="N9" s="35">
        <v>303971</v>
      </c>
      <c r="O9" s="35">
        <v>257145</v>
      </c>
      <c r="P9" s="35">
        <v>550</v>
      </c>
      <c r="Q9" s="35"/>
      <c r="R9" s="35">
        <f aca="true" t="shared" si="0" ref="R9:R15">SUM(M9:Q9)</f>
        <v>1392361</v>
      </c>
      <c r="S9" s="35">
        <f aca="true" t="shared" si="1" ref="S9:S15">R9-L9</f>
        <v>69198</v>
      </c>
      <c r="T9" s="33"/>
      <c r="U9" s="35"/>
      <c r="V9" s="35"/>
      <c r="W9" s="35"/>
      <c r="X9" s="35"/>
      <c r="Y9" s="35"/>
      <c r="Z9" s="35">
        <v>20000</v>
      </c>
      <c r="AA9" s="35"/>
      <c r="AB9" s="35"/>
      <c r="AC9" s="35"/>
      <c r="AD9" s="35"/>
      <c r="AE9" s="35">
        <f aca="true" t="shared" si="2" ref="AE9:AE15">SUM(V9:AD9)</f>
        <v>20000</v>
      </c>
      <c r="AF9" s="35">
        <f aca="true" t="shared" si="3" ref="AF9:AF15">AE9-U9</f>
        <v>20000</v>
      </c>
      <c r="AG9" s="36"/>
      <c r="AH9" s="37">
        <f aca="true" t="shared" si="4" ref="AH9:AH15">L9+U9</f>
        <v>1323163</v>
      </c>
      <c r="AI9" s="38">
        <f aca="true" t="shared" si="5" ref="AI9:AI15">R9+AE9</f>
        <v>1412361</v>
      </c>
      <c r="AJ9" s="38">
        <f aca="true" t="shared" si="6" ref="AJ9:AJ15">AI9-AH9</f>
        <v>89198</v>
      </c>
      <c r="AK9" s="39">
        <f aca="true" t="shared" si="7" ref="AK9:AK15">IF(AH9=0,"",AI9/AH9)</f>
        <v>1.0674127072779394</v>
      </c>
      <c r="AL9" s="38">
        <v>1351800</v>
      </c>
      <c r="AM9" s="40">
        <v>1351800</v>
      </c>
    </row>
    <row r="10" spans="2:39" ht="12.75">
      <c r="B10" s="28">
        <v>2</v>
      </c>
      <c r="C10" s="41">
        <v>1</v>
      </c>
      <c r="D10" s="109" t="s">
        <v>51</v>
      </c>
      <c r="E10" s="109"/>
      <c r="F10" s="109"/>
      <c r="G10" s="42">
        <v>282302</v>
      </c>
      <c r="H10" s="43">
        <v>300312</v>
      </c>
      <c r="I10" s="43">
        <v>298700</v>
      </c>
      <c r="J10" s="44">
        <v>365116</v>
      </c>
      <c r="K10" s="33"/>
      <c r="L10" s="45">
        <v>342200</v>
      </c>
      <c r="M10" s="45">
        <v>239150</v>
      </c>
      <c r="N10" s="45">
        <v>86750</v>
      </c>
      <c r="O10" s="45">
        <v>43506</v>
      </c>
      <c r="P10" s="45"/>
      <c r="Q10" s="45"/>
      <c r="R10" s="45">
        <f t="shared" si="0"/>
        <v>369406</v>
      </c>
      <c r="S10" s="45">
        <f t="shared" si="1"/>
        <v>27206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342200</v>
      </c>
      <c r="AI10" s="47">
        <f t="shared" si="5"/>
        <v>369406</v>
      </c>
      <c r="AJ10" s="47">
        <f t="shared" si="6"/>
        <v>27206</v>
      </c>
      <c r="AK10" s="48">
        <f t="shared" si="7"/>
        <v>1.0795032144944476</v>
      </c>
      <c r="AL10" s="47">
        <v>357200</v>
      </c>
      <c r="AM10" s="49">
        <v>357200</v>
      </c>
    </row>
    <row r="11" spans="2:39" ht="12.75">
      <c r="B11" s="28">
        <v>3</v>
      </c>
      <c r="C11" s="41">
        <v>2</v>
      </c>
      <c r="D11" s="109" t="s">
        <v>52</v>
      </c>
      <c r="E11" s="109"/>
      <c r="F11" s="109"/>
      <c r="G11" s="42">
        <v>816098</v>
      </c>
      <c r="H11" s="43">
        <v>756335</v>
      </c>
      <c r="I11" s="43">
        <v>665950</v>
      </c>
      <c r="J11" s="44">
        <v>811619</v>
      </c>
      <c r="K11" s="33"/>
      <c r="L11" s="45">
        <v>759800</v>
      </c>
      <c r="M11" s="45">
        <v>518682</v>
      </c>
      <c r="N11" s="45">
        <v>184071</v>
      </c>
      <c r="O11" s="45">
        <v>98489</v>
      </c>
      <c r="P11" s="45">
        <v>550</v>
      </c>
      <c r="Q11" s="45"/>
      <c r="R11" s="45">
        <f t="shared" si="0"/>
        <v>801792</v>
      </c>
      <c r="S11" s="45">
        <f t="shared" si="1"/>
        <v>41992</v>
      </c>
      <c r="T11" s="33"/>
      <c r="U11" s="45"/>
      <c r="V11" s="45"/>
      <c r="W11" s="45"/>
      <c r="X11" s="45"/>
      <c r="Y11" s="45"/>
      <c r="Z11" s="45">
        <v>20000</v>
      </c>
      <c r="AA11" s="45"/>
      <c r="AB11" s="45"/>
      <c r="AC11" s="45"/>
      <c r="AD11" s="45"/>
      <c r="AE11" s="45">
        <f t="shared" si="2"/>
        <v>20000</v>
      </c>
      <c r="AF11" s="45">
        <f t="shared" si="3"/>
        <v>20000</v>
      </c>
      <c r="AG11" s="36"/>
      <c r="AH11" s="46">
        <f t="shared" si="4"/>
        <v>759800</v>
      </c>
      <c r="AI11" s="47">
        <f t="shared" si="5"/>
        <v>821792</v>
      </c>
      <c r="AJ11" s="47">
        <f t="shared" si="6"/>
        <v>61992</v>
      </c>
      <c r="AK11" s="48">
        <f t="shared" si="7"/>
        <v>1.0815898920768623</v>
      </c>
      <c r="AL11" s="47">
        <v>759800</v>
      </c>
      <c r="AM11" s="49">
        <v>759800</v>
      </c>
    </row>
    <row r="12" spans="2:39" ht="12.75">
      <c r="B12" s="28">
        <v>4</v>
      </c>
      <c r="C12" s="50">
        <v>1</v>
      </c>
      <c r="D12" s="121" t="s">
        <v>53</v>
      </c>
      <c r="E12" s="121"/>
      <c r="F12" s="121"/>
      <c r="G12" s="51">
        <v>157012</v>
      </c>
      <c r="H12" s="52">
        <v>21773</v>
      </c>
      <c r="I12" s="52">
        <v>5000</v>
      </c>
      <c r="J12" s="53">
        <v>30535</v>
      </c>
      <c r="K12" s="33"/>
      <c r="L12" s="54">
        <v>5000</v>
      </c>
      <c r="M12" s="54"/>
      <c r="N12" s="54"/>
      <c r="O12" s="54">
        <v>10564</v>
      </c>
      <c r="P12" s="54"/>
      <c r="Q12" s="54"/>
      <c r="R12" s="54">
        <f t="shared" si="0"/>
        <v>10564</v>
      </c>
      <c r="S12" s="54">
        <f t="shared" si="1"/>
        <v>5564</v>
      </c>
      <c r="T12" s="33"/>
      <c r="U12" s="54"/>
      <c r="V12" s="54"/>
      <c r="W12" s="54"/>
      <c r="X12" s="54"/>
      <c r="Y12" s="54"/>
      <c r="Z12" s="54">
        <v>20000</v>
      </c>
      <c r="AA12" s="54"/>
      <c r="AB12" s="54"/>
      <c r="AC12" s="54"/>
      <c r="AD12" s="54"/>
      <c r="AE12" s="54">
        <f t="shared" si="2"/>
        <v>20000</v>
      </c>
      <c r="AF12" s="54">
        <f t="shared" si="3"/>
        <v>20000</v>
      </c>
      <c r="AG12" s="33"/>
      <c r="AH12" s="55">
        <f t="shared" si="4"/>
        <v>5000</v>
      </c>
      <c r="AI12" s="56">
        <f t="shared" si="5"/>
        <v>30564</v>
      </c>
      <c r="AJ12" s="56">
        <f t="shared" si="6"/>
        <v>25564</v>
      </c>
      <c r="AK12" s="57">
        <f t="shared" si="7"/>
        <v>6.1128</v>
      </c>
      <c r="AL12" s="56">
        <v>5000</v>
      </c>
      <c r="AM12" s="58">
        <v>5000</v>
      </c>
    </row>
    <row r="13" spans="2:39" ht="12.75">
      <c r="B13" s="28">
        <v>5</v>
      </c>
      <c r="C13" s="50">
        <v>2</v>
      </c>
      <c r="D13" s="121" t="s">
        <v>54</v>
      </c>
      <c r="E13" s="121"/>
      <c r="F13" s="121"/>
      <c r="G13" s="51">
        <v>659086</v>
      </c>
      <c r="H13" s="52">
        <v>734562</v>
      </c>
      <c r="I13" s="52">
        <v>660950</v>
      </c>
      <c r="J13" s="53">
        <v>781084</v>
      </c>
      <c r="K13" s="33"/>
      <c r="L13" s="54">
        <v>754800</v>
      </c>
      <c r="M13" s="54">
        <v>518682</v>
      </c>
      <c r="N13" s="54">
        <v>184071</v>
      </c>
      <c r="O13" s="54">
        <v>87925</v>
      </c>
      <c r="P13" s="54">
        <v>550</v>
      </c>
      <c r="Q13" s="54"/>
      <c r="R13" s="54">
        <f t="shared" si="0"/>
        <v>791228</v>
      </c>
      <c r="S13" s="54">
        <f t="shared" si="1"/>
        <v>36428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754800</v>
      </c>
      <c r="AI13" s="56">
        <f t="shared" si="5"/>
        <v>791228</v>
      </c>
      <c r="AJ13" s="56">
        <f t="shared" si="6"/>
        <v>36428</v>
      </c>
      <c r="AK13" s="57">
        <f t="shared" si="7"/>
        <v>1.0482617912029677</v>
      </c>
      <c r="AL13" s="56">
        <v>754800</v>
      </c>
      <c r="AM13" s="58">
        <v>754800</v>
      </c>
    </row>
    <row r="14" spans="2:39" ht="12.75">
      <c r="B14" s="28">
        <v>6</v>
      </c>
      <c r="C14" s="41">
        <v>3</v>
      </c>
      <c r="D14" s="109" t="s">
        <v>55</v>
      </c>
      <c r="E14" s="109"/>
      <c r="F14" s="109"/>
      <c r="G14" s="42">
        <v>178443</v>
      </c>
      <c r="H14" s="43">
        <v>206104</v>
      </c>
      <c r="I14" s="43">
        <v>156400</v>
      </c>
      <c r="J14" s="44">
        <v>217383</v>
      </c>
      <c r="K14" s="33"/>
      <c r="L14" s="45">
        <v>179700</v>
      </c>
      <c r="M14" s="45">
        <v>47400</v>
      </c>
      <c r="N14" s="45">
        <v>22700</v>
      </c>
      <c r="O14" s="45">
        <v>109600</v>
      </c>
      <c r="P14" s="45"/>
      <c r="Q14" s="45"/>
      <c r="R14" s="45">
        <f t="shared" si="0"/>
        <v>179700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179700</v>
      </c>
      <c r="AI14" s="47">
        <f t="shared" si="5"/>
        <v>179700</v>
      </c>
      <c r="AJ14" s="47">
        <f t="shared" si="6"/>
        <v>0</v>
      </c>
      <c r="AK14" s="48">
        <f t="shared" si="7"/>
        <v>1</v>
      </c>
      <c r="AL14" s="47">
        <v>189500</v>
      </c>
      <c r="AM14" s="49">
        <v>189500</v>
      </c>
    </row>
    <row r="15" spans="2:39" ht="12.75">
      <c r="B15" s="28">
        <v>7</v>
      </c>
      <c r="C15" s="41">
        <v>4</v>
      </c>
      <c r="D15" s="109" t="s">
        <v>56</v>
      </c>
      <c r="E15" s="109"/>
      <c r="F15" s="109"/>
      <c r="G15" s="42">
        <v>36528</v>
      </c>
      <c r="H15" s="43">
        <v>35594</v>
      </c>
      <c r="I15" s="43">
        <v>36600</v>
      </c>
      <c r="J15" s="44">
        <v>39228</v>
      </c>
      <c r="K15" s="33"/>
      <c r="L15" s="45">
        <v>41463</v>
      </c>
      <c r="M15" s="45">
        <v>25463</v>
      </c>
      <c r="N15" s="45">
        <v>10450</v>
      </c>
      <c r="O15" s="45">
        <v>5550</v>
      </c>
      <c r="P15" s="45"/>
      <c r="Q15" s="45"/>
      <c r="R15" s="45">
        <f t="shared" si="0"/>
        <v>41463</v>
      </c>
      <c r="S15" s="45">
        <f t="shared" si="1"/>
        <v>0</v>
      </c>
      <c r="T15" s="33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>
        <f t="shared" si="2"/>
        <v>0</v>
      </c>
      <c r="AF15" s="45">
        <f t="shared" si="3"/>
        <v>0</v>
      </c>
      <c r="AG15" s="36"/>
      <c r="AH15" s="46">
        <f t="shared" si="4"/>
        <v>41463</v>
      </c>
      <c r="AI15" s="47">
        <f t="shared" si="5"/>
        <v>41463</v>
      </c>
      <c r="AJ15" s="47">
        <f t="shared" si="6"/>
        <v>0</v>
      </c>
      <c r="AK15" s="48">
        <f t="shared" si="7"/>
        <v>1</v>
      </c>
      <c r="AL15" s="47">
        <v>45300</v>
      </c>
      <c r="AM15" s="49">
        <v>45300</v>
      </c>
    </row>
    <row r="16" spans="2:39" ht="12.75">
      <c r="B16" s="59"/>
      <c r="C16" s="59"/>
      <c r="D16" s="59"/>
      <c r="E16" s="59"/>
      <c r="F16" s="59"/>
      <c r="G16" s="59"/>
      <c r="H16" s="59"/>
      <c r="I16" s="59"/>
      <c r="J16" s="59"/>
      <c r="K16" s="3"/>
      <c r="L16" s="59"/>
      <c r="M16" s="59"/>
      <c r="N16" s="59"/>
      <c r="O16" s="59"/>
      <c r="P16" s="59"/>
      <c r="Q16" s="59"/>
      <c r="R16" s="59"/>
      <c r="S16" s="59"/>
      <c r="T16" s="3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2"/>
      <c r="AH16" s="59"/>
      <c r="AI16" s="59"/>
      <c r="AJ16" s="59"/>
      <c r="AK16" s="59"/>
      <c r="AL16" s="59"/>
      <c r="AM16" s="59"/>
    </row>
  </sheetData>
  <sheetProtection/>
  <mergeCells count="35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15:F15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9.8515625" style="0" customWidth="1"/>
    <col min="9" max="9" width="8.7109375" style="0" customWidth="1"/>
    <col min="10" max="10" width="10.00390625" style="0" customWidth="1"/>
    <col min="11" max="11" width="0.85546875" style="0" customWidth="1"/>
    <col min="12" max="12" width="8.7109375" style="0" customWidth="1"/>
    <col min="13" max="13" width="0" style="0" hidden="1" customWidth="1"/>
    <col min="14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131</v>
      </c>
    </row>
    <row r="2" ht="15.75">
      <c r="B2" s="1" t="s">
        <v>57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45016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45016</v>
      </c>
      <c r="AG7" s="15"/>
      <c r="AH7" s="16" t="s">
        <v>10</v>
      </c>
      <c r="AI7" s="17" t="s">
        <v>10</v>
      </c>
      <c r="AJ7" s="113">
        <v>45016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2020</v>
      </c>
      <c r="H8" s="23">
        <v>2021</v>
      </c>
      <c r="I8" s="23">
        <v>2022</v>
      </c>
      <c r="J8" s="24">
        <v>2022</v>
      </c>
      <c r="K8" s="12"/>
      <c r="L8" s="25">
        <v>2023</v>
      </c>
      <c r="M8" s="110"/>
      <c r="N8" s="110"/>
      <c r="O8" s="110"/>
      <c r="P8" s="110"/>
      <c r="Q8" s="110"/>
      <c r="R8" s="110"/>
      <c r="S8" s="112"/>
      <c r="T8" s="12"/>
      <c r="U8" s="25">
        <v>2023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2023</v>
      </c>
      <c r="AI8" s="18">
        <v>2023</v>
      </c>
      <c r="AJ8" s="113"/>
      <c r="AK8" s="113"/>
      <c r="AL8" s="18">
        <v>2024</v>
      </c>
      <c r="AM8" s="27">
        <v>2025</v>
      </c>
    </row>
    <row r="9" spans="2:39" ht="12.75">
      <c r="B9" s="28">
        <v>1</v>
      </c>
      <c r="C9" s="29">
        <v>6</v>
      </c>
      <c r="D9" s="108" t="s">
        <v>58</v>
      </c>
      <c r="E9" s="108"/>
      <c r="F9" s="108"/>
      <c r="G9" s="30">
        <v>39609</v>
      </c>
      <c r="H9" s="31">
        <v>39435</v>
      </c>
      <c r="I9" s="31">
        <v>73310</v>
      </c>
      <c r="J9" s="32">
        <v>112341</v>
      </c>
      <c r="K9" s="33"/>
      <c r="L9" s="34">
        <v>83835</v>
      </c>
      <c r="M9" s="35"/>
      <c r="N9" s="35">
        <v>435</v>
      </c>
      <c r="O9" s="35">
        <v>56400</v>
      </c>
      <c r="P9" s="35">
        <v>27000</v>
      </c>
      <c r="Q9" s="35"/>
      <c r="R9" s="35">
        <f aca="true" t="shared" si="0" ref="R9:R15">SUM(M9:Q9)</f>
        <v>83835</v>
      </c>
      <c r="S9" s="35">
        <f aca="true" t="shared" si="1" ref="S9:S15">R9-L9</f>
        <v>0</v>
      </c>
      <c r="T9" s="33"/>
      <c r="U9" s="35"/>
      <c r="V9" s="35"/>
      <c r="W9" s="35"/>
      <c r="X9" s="35"/>
      <c r="Y9" s="35"/>
      <c r="Z9" s="35"/>
      <c r="AA9" s="35">
        <v>10000</v>
      </c>
      <c r="AB9" s="35"/>
      <c r="AC9" s="35"/>
      <c r="AD9" s="35"/>
      <c r="AE9" s="35">
        <f aca="true" t="shared" si="2" ref="AE9:AE15">SUM(V9:AD9)</f>
        <v>10000</v>
      </c>
      <c r="AF9" s="35">
        <f aca="true" t="shared" si="3" ref="AF9:AF15">AE9-U9</f>
        <v>10000</v>
      </c>
      <c r="AG9" s="36"/>
      <c r="AH9" s="37">
        <f aca="true" t="shared" si="4" ref="AH9:AH15">L9+U9</f>
        <v>83835</v>
      </c>
      <c r="AI9" s="38">
        <f aca="true" t="shared" si="5" ref="AI9:AI15">R9+AE9</f>
        <v>93835</v>
      </c>
      <c r="AJ9" s="38">
        <f aca="true" t="shared" si="6" ref="AJ9:AJ15">AI9-AH9</f>
        <v>10000</v>
      </c>
      <c r="AK9" s="39">
        <f aca="true" t="shared" si="7" ref="AK9:AK15">IF(AH9=0,"",AI9/AH9)</f>
        <v>1.119281922824596</v>
      </c>
      <c r="AL9" s="38">
        <v>80835</v>
      </c>
      <c r="AM9" s="40">
        <v>80835</v>
      </c>
    </row>
    <row r="10" spans="2:39" ht="12.75">
      <c r="B10" s="28">
        <v>2</v>
      </c>
      <c r="C10" s="41">
        <v>1</v>
      </c>
      <c r="D10" s="109" t="s">
        <v>59</v>
      </c>
      <c r="E10" s="109"/>
      <c r="F10" s="109"/>
      <c r="G10" s="42">
        <v>25515</v>
      </c>
      <c r="H10" s="43">
        <v>29129</v>
      </c>
      <c r="I10" s="43">
        <v>50800</v>
      </c>
      <c r="J10" s="44">
        <v>81965</v>
      </c>
      <c r="K10" s="33"/>
      <c r="L10" s="45">
        <v>52125</v>
      </c>
      <c r="M10" s="45"/>
      <c r="N10" s="45">
        <v>425</v>
      </c>
      <c r="O10" s="45">
        <v>26700</v>
      </c>
      <c r="P10" s="45">
        <v>25000</v>
      </c>
      <c r="Q10" s="45"/>
      <c r="R10" s="45">
        <f t="shared" si="0"/>
        <v>52125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>
        <v>10000</v>
      </c>
      <c r="AB10" s="45"/>
      <c r="AC10" s="45"/>
      <c r="AD10" s="45"/>
      <c r="AE10" s="45">
        <f t="shared" si="2"/>
        <v>10000</v>
      </c>
      <c r="AF10" s="45">
        <f t="shared" si="3"/>
        <v>10000</v>
      </c>
      <c r="AG10" s="36"/>
      <c r="AH10" s="46">
        <f t="shared" si="4"/>
        <v>52125</v>
      </c>
      <c r="AI10" s="47">
        <f t="shared" si="5"/>
        <v>62125</v>
      </c>
      <c r="AJ10" s="47">
        <f t="shared" si="6"/>
        <v>10000</v>
      </c>
      <c r="AK10" s="48">
        <f t="shared" si="7"/>
        <v>1.1918465227817745</v>
      </c>
      <c r="AL10" s="47">
        <v>49125</v>
      </c>
      <c r="AM10" s="49">
        <v>49125</v>
      </c>
    </row>
    <row r="11" spans="2:39" ht="12.75">
      <c r="B11" s="28">
        <v>3</v>
      </c>
      <c r="C11" s="41">
        <v>2</v>
      </c>
      <c r="D11" s="109" t="s">
        <v>60</v>
      </c>
      <c r="E11" s="109"/>
      <c r="F11" s="109"/>
      <c r="G11" s="42">
        <v>61</v>
      </c>
      <c r="H11" s="43">
        <v>575</v>
      </c>
      <c r="I11" s="43">
        <v>4000</v>
      </c>
      <c r="J11" s="44">
        <v>1817</v>
      </c>
      <c r="K11" s="33"/>
      <c r="L11" s="45">
        <v>5000</v>
      </c>
      <c r="M11" s="45"/>
      <c r="N11" s="45"/>
      <c r="O11" s="45">
        <v>4000</v>
      </c>
      <c r="P11" s="45">
        <v>1000</v>
      </c>
      <c r="Q11" s="45"/>
      <c r="R11" s="45">
        <f t="shared" si="0"/>
        <v>5000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5000</v>
      </c>
      <c r="AI11" s="47">
        <f t="shared" si="5"/>
        <v>5000</v>
      </c>
      <c r="AJ11" s="47">
        <f t="shared" si="6"/>
        <v>0</v>
      </c>
      <c r="AK11" s="48">
        <f t="shared" si="7"/>
        <v>1</v>
      </c>
      <c r="AL11" s="47">
        <v>5000</v>
      </c>
      <c r="AM11" s="49">
        <v>5000</v>
      </c>
    </row>
    <row r="12" spans="2:39" ht="12.75">
      <c r="B12" s="28">
        <v>4</v>
      </c>
      <c r="C12" s="41">
        <v>3</v>
      </c>
      <c r="D12" s="109" t="s">
        <v>61</v>
      </c>
      <c r="E12" s="109"/>
      <c r="F12" s="109"/>
      <c r="G12" s="42"/>
      <c r="H12" s="43"/>
      <c r="I12" s="43">
        <v>500</v>
      </c>
      <c r="J12" s="44"/>
      <c r="K12" s="33"/>
      <c r="L12" s="45">
        <v>500</v>
      </c>
      <c r="M12" s="45"/>
      <c r="N12" s="45"/>
      <c r="O12" s="45">
        <v>500</v>
      </c>
      <c r="P12" s="45"/>
      <c r="Q12" s="45"/>
      <c r="R12" s="45">
        <f t="shared" si="0"/>
        <v>500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500</v>
      </c>
      <c r="AI12" s="47">
        <f t="shared" si="5"/>
        <v>500</v>
      </c>
      <c r="AJ12" s="47">
        <f t="shared" si="6"/>
        <v>0</v>
      </c>
      <c r="AK12" s="48">
        <f t="shared" si="7"/>
        <v>1</v>
      </c>
      <c r="AL12" s="47">
        <v>500</v>
      </c>
      <c r="AM12" s="49">
        <v>500</v>
      </c>
    </row>
    <row r="13" spans="2:39" ht="12.75">
      <c r="B13" s="28">
        <v>5</v>
      </c>
      <c r="C13" s="41">
        <v>4</v>
      </c>
      <c r="D13" s="109" t="s">
        <v>62</v>
      </c>
      <c r="E13" s="109"/>
      <c r="F13" s="109"/>
      <c r="G13" s="42">
        <v>6748</v>
      </c>
      <c r="H13" s="43">
        <v>2728</v>
      </c>
      <c r="I13" s="43">
        <v>3010</v>
      </c>
      <c r="J13" s="44">
        <v>1210</v>
      </c>
      <c r="K13" s="33"/>
      <c r="L13" s="45">
        <v>3210</v>
      </c>
      <c r="M13" s="45"/>
      <c r="N13" s="45">
        <v>10</v>
      </c>
      <c r="O13" s="45">
        <v>3200</v>
      </c>
      <c r="P13" s="45"/>
      <c r="Q13" s="45"/>
      <c r="R13" s="45">
        <f t="shared" si="0"/>
        <v>3210</v>
      </c>
      <c r="S13" s="45">
        <f t="shared" si="1"/>
        <v>0</v>
      </c>
      <c r="T13" s="33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>
        <f t="shared" si="2"/>
        <v>0</v>
      </c>
      <c r="AF13" s="45">
        <f t="shared" si="3"/>
        <v>0</v>
      </c>
      <c r="AG13" s="36"/>
      <c r="AH13" s="46">
        <f t="shared" si="4"/>
        <v>3210</v>
      </c>
      <c r="AI13" s="47">
        <f t="shared" si="5"/>
        <v>3210</v>
      </c>
      <c r="AJ13" s="47">
        <f t="shared" si="6"/>
        <v>0</v>
      </c>
      <c r="AK13" s="48">
        <f t="shared" si="7"/>
        <v>1</v>
      </c>
      <c r="AL13" s="47">
        <v>3210</v>
      </c>
      <c r="AM13" s="49">
        <v>3210</v>
      </c>
    </row>
    <row r="14" spans="2:39" ht="12.75">
      <c r="B14" s="28">
        <v>6</v>
      </c>
      <c r="C14" s="41">
        <v>5</v>
      </c>
      <c r="D14" s="109" t="s">
        <v>63</v>
      </c>
      <c r="E14" s="109"/>
      <c r="F14" s="109"/>
      <c r="G14" s="42"/>
      <c r="H14" s="43"/>
      <c r="I14" s="43"/>
      <c r="J14" s="44">
        <v>5340</v>
      </c>
      <c r="K14" s="33"/>
      <c r="L14" s="45">
        <v>4000</v>
      </c>
      <c r="M14" s="45"/>
      <c r="N14" s="45"/>
      <c r="O14" s="45">
        <v>4000</v>
      </c>
      <c r="P14" s="45"/>
      <c r="Q14" s="45"/>
      <c r="R14" s="45">
        <f t="shared" si="0"/>
        <v>4000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4000</v>
      </c>
      <c r="AI14" s="47">
        <f t="shared" si="5"/>
        <v>4000</v>
      </c>
      <c r="AJ14" s="47">
        <f t="shared" si="6"/>
        <v>0</v>
      </c>
      <c r="AK14" s="48">
        <f t="shared" si="7"/>
        <v>1</v>
      </c>
      <c r="AL14" s="47">
        <v>4000</v>
      </c>
      <c r="AM14" s="49">
        <v>4000</v>
      </c>
    </row>
    <row r="15" spans="2:39" ht="12.75">
      <c r="B15" s="28">
        <v>7</v>
      </c>
      <c r="C15" s="41">
        <v>6</v>
      </c>
      <c r="D15" s="109" t="s">
        <v>64</v>
      </c>
      <c r="E15" s="109"/>
      <c r="F15" s="109"/>
      <c r="G15" s="42">
        <v>7285</v>
      </c>
      <c r="H15" s="43">
        <v>7003</v>
      </c>
      <c r="I15" s="43">
        <v>15000</v>
      </c>
      <c r="J15" s="44">
        <v>22009</v>
      </c>
      <c r="K15" s="33"/>
      <c r="L15" s="45">
        <v>19000</v>
      </c>
      <c r="M15" s="45"/>
      <c r="N15" s="45"/>
      <c r="O15" s="45">
        <v>18000</v>
      </c>
      <c r="P15" s="45">
        <v>1000</v>
      </c>
      <c r="Q15" s="45"/>
      <c r="R15" s="45">
        <f t="shared" si="0"/>
        <v>19000</v>
      </c>
      <c r="S15" s="45">
        <f t="shared" si="1"/>
        <v>0</v>
      </c>
      <c r="T15" s="33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>
        <f t="shared" si="2"/>
        <v>0</v>
      </c>
      <c r="AF15" s="45">
        <f t="shared" si="3"/>
        <v>0</v>
      </c>
      <c r="AG15" s="36"/>
      <c r="AH15" s="46">
        <f t="shared" si="4"/>
        <v>19000</v>
      </c>
      <c r="AI15" s="47">
        <f t="shared" si="5"/>
        <v>19000</v>
      </c>
      <c r="AJ15" s="47">
        <f t="shared" si="6"/>
        <v>0</v>
      </c>
      <c r="AK15" s="48">
        <f t="shared" si="7"/>
        <v>1</v>
      </c>
      <c r="AL15" s="47">
        <v>19000</v>
      </c>
      <c r="AM15" s="49">
        <v>19000</v>
      </c>
    </row>
    <row r="16" spans="2:39" ht="12.75">
      <c r="B16" s="59"/>
      <c r="C16" s="59"/>
      <c r="D16" s="59"/>
      <c r="E16" s="59"/>
      <c r="F16" s="59"/>
      <c r="G16" s="59"/>
      <c r="H16" s="59"/>
      <c r="I16" s="59"/>
      <c r="J16" s="59"/>
      <c r="K16" s="3"/>
      <c r="L16" s="59"/>
      <c r="M16" s="59"/>
      <c r="N16" s="59"/>
      <c r="O16" s="59"/>
      <c r="P16" s="59"/>
      <c r="Q16" s="59"/>
      <c r="R16" s="59"/>
      <c r="S16" s="59"/>
      <c r="T16" s="3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2"/>
      <c r="AH16" s="59"/>
      <c r="AI16" s="59"/>
      <c r="AJ16" s="59"/>
      <c r="AK16" s="59"/>
      <c r="AL16" s="59"/>
      <c r="AM16" s="59"/>
    </row>
  </sheetData>
  <sheetProtection/>
  <mergeCells count="35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15:F15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57421875" style="0" customWidth="1"/>
    <col min="9" max="9" width="8.7109375" style="0" customWidth="1"/>
    <col min="10" max="10" width="9.7109375" style="0" customWidth="1"/>
    <col min="11" max="11" width="0.85546875" style="0" customWidth="1"/>
    <col min="12" max="12" width="8.7109375" style="0" customWidth="1"/>
    <col min="13" max="14" width="0" style="0" hidden="1" customWidth="1"/>
    <col min="15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131</v>
      </c>
    </row>
    <row r="2" ht="15.75">
      <c r="B2" s="1" t="s">
        <v>65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45016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45016</v>
      </c>
      <c r="AG7" s="15"/>
      <c r="AH7" s="16" t="s">
        <v>10</v>
      </c>
      <c r="AI7" s="17" t="s">
        <v>10</v>
      </c>
      <c r="AJ7" s="113">
        <v>45016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2020</v>
      </c>
      <c r="H8" s="23">
        <v>2021</v>
      </c>
      <c r="I8" s="23">
        <v>2022</v>
      </c>
      <c r="J8" s="24">
        <v>2022</v>
      </c>
      <c r="K8" s="12"/>
      <c r="L8" s="25">
        <v>2023</v>
      </c>
      <c r="M8" s="110"/>
      <c r="N8" s="110"/>
      <c r="O8" s="110"/>
      <c r="P8" s="110"/>
      <c r="Q8" s="110"/>
      <c r="R8" s="110"/>
      <c r="S8" s="112"/>
      <c r="T8" s="12"/>
      <c r="U8" s="25">
        <v>2023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2023</v>
      </c>
      <c r="AI8" s="18">
        <v>2023</v>
      </c>
      <c r="AJ8" s="113"/>
      <c r="AK8" s="113"/>
      <c r="AL8" s="18">
        <v>2024</v>
      </c>
      <c r="AM8" s="27">
        <v>2025</v>
      </c>
    </row>
    <row r="9" spans="2:39" ht="12.75">
      <c r="B9" s="28">
        <v>1</v>
      </c>
      <c r="C9" s="29">
        <v>7</v>
      </c>
      <c r="D9" s="108" t="s">
        <v>66</v>
      </c>
      <c r="E9" s="108"/>
      <c r="F9" s="108"/>
      <c r="G9" s="30">
        <v>8721</v>
      </c>
      <c r="H9" s="31">
        <v>19269</v>
      </c>
      <c r="I9" s="31">
        <v>24175</v>
      </c>
      <c r="J9" s="32">
        <v>13657</v>
      </c>
      <c r="K9" s="33"/>
      <c r="L9" s="34">
        <v>49494</v>
      </c>
      <c r="M9" s="35"/>
      <c r="N9" s="35"/>
      <c r="O9" s="35">
        <v>49494</v>
      </c>
      <c r="P9" s="35"/>
      <c r="Q9" s="35"/>
      <c r="R9" s="35">
        <f>SUM(M9:Q9)</f>
        <v>49494</v>
      </c>
      <c r="S9" s="35">
        <f>R9-L9</f>
        <v>0</v>
      </c>
      <c r="T9" s="33"/>
      <c r="U9" s="35">
        <v>5000</v>
      </c>
      <c r="V9" s="35"/>
      <c r="W9" s="35"/>
      <c r="X9" s="35"/>
      <c r="Y9" s="35"/>
      <c r="Z9" s="35"/>
      <c r="AA9" s="35">
        <v>5000</v>
      </c>
      <c r="AB9" s="35"/>
      <c r="AC9" s="35"/>
      <c r="AD9" s="35"/>
      <c r="AE9" s="35">
        <f>SUM(V9:AD9)</f>
        <v>5000</v>
      </c>
      <c r="AF9" s="35">
        <f>AE9-U9</f>
        <v>0</v>
      </c>
      <c r="AG9" s="36"/>
      <c r="AH9" s="37">
        <f>L9+U9</f>
        <v>54494</v>
      </c>
      <c r="AI9" s="38">
        <f>R9+AE9</f>
        <v>54494</v>
      </c>
      <c r="AJ9" s="38">
        <f>AI9-AH9</f>
        <v>0</v>
      </c>
      <c r="AK9" s="39">
        <f>IF(AH9=0,"",AI9/AH9)</f>
        <v>1</v>
      </c>
      <c r="AL9" s="38">
        <v>49494</v>
      </c>
      <c r="AM9" s="40">
        <v>49494</v>
      </c>
    </row>
    <row r="10" spans="2:39" ht="12.75">
      <c r="B10" s="28">
        <v>2</v>
      </c>
      <c r="C10" s="41">
        <v>1</v>
      </c>
      <c r="D10" s="109" t="s">
        <v>67</v>
      </c>
      <c r="E10" s="109"/>
      <c r="F10" s="109"/>
      <c r="G10" s="42">
        <v>8721</v>
      </c>
      <c r="H10" s="43">
        <v>19269</v>
      </c>
      <c r="I10" s="43">
        <v>24175</v>
      </c>
      <c r="J10" s="44">
        <v>13657</v>
      </c>
      <c r="K10" s="33"/>
      <c r="L10" s="45">
        <v>49494</v>
      </c>
      <c r="M10" s="45"/>
      <c r="N10" s="45"/>
      <c r="O10" s="45">
        <v>49494</v>
      </c>
      <c r="P10" s="45"/>
      <c r="Q10" s="45"/>
      <c r="R10" s="45">
        <f>SUM(M10:Q10)</f>
        <v>49494</v>
      </c>
      <c r="S10" s="45">
        <f>R10-L10</f>
        <v>0</v>
      </c>
      <c r="T10" s="33"/>
      <c r="U10" s="45">
        <v>5000</v>
      </c>
      <c r="V10" s="45"/>
      <c r="W10" s="45"/>
      <c r="X10" s="45"/>
      <c r="Y10" s="45"/>
      <c r="Z10" s="45"/>
      <c r="AA10" s="45">
        <v>5000</v>
      </c>
      <c r="AB10" s="45"/>
      <c r="AC10" s="45"/>
      <c r="AD10" s="45"/>
      <c r="AE10" s="45">
        <f>SUM(V10:AD10)</f>
        <v>5000</v>
      </c>
      <c r="AF10" s="45">
        <f>AE10-U10</f>
        <v>0</v>
      </c>
      <c r="AG10" s="36"/>
      <c r="AH10" s="46">
        <f>L10+U10</f>
        <v>54494</v>
      </c>
      <c r="AI10" s="47">
        <f>R10+AE10</f>
        <v>54494</v>
      </c>
      <c r="AJ10" s="47">
        <f>AI10-AH10</f>
        <v>0</v>
      </c>
      <c r="AK10" s="48">
        <f>IF(AH10=0,"",AI10/AH10)</f>
        <v>1</v>
      </c>
      <c r="AL10" s="47">
        <v>49494</v>
      </c>
      <c r="AM10" s="49">
        <v>49494</v>
      </c>
    </row>
    <row r="11" spans="2:39" ht="12.75">
      <c r="B11" s="28">
        <v>3</v>
      </c>
      <c r="C11" s="41">
        <v>2</v>
      </c>
      <c r="D11" s="109" t="s">
        <v>68</v>
      </c>
      <c r="E11" s="109"/>
      <c r="F11" s="109"/>
      <c r="G11" s="42"/>
      <c r="H11" s="43"/>
      <c r="I11" s="43"/>
      <c r="J11" s="44"/>
      <c r="K11" s="33"/>
      <c r="L11" s="45"/>
      <c r="M11" s="45"/>
      <c r="N11" s="45"/>
      <c r="O11" s="45"/>
      <c r="P11" s="45"/>
      <c r="Q11" s="45"/>
      <c r="R11" s="45">
        <f>SUM(M11:Q11)</f>
        <v>0</v>
      </c>
      <c r="S11" s="45">
        <f>R11-L11</f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0</v>
      </c>
      <c r="AI11" s="47">
        <f>R11+AE11</f>
        <v>0</v>
      </c>
      <c r="AJ11" s="47">
        <f>AI11-AH11</f>
        <v>0</v>
      </c>
      <c r="AK11" s="48">
        <f>IF(AH11=0,"",AI11/AH11)</f>
      </c>
      <c r="AL11" s="47"/>
      <c r="AM11" s="49"/>
    </row>
    <row r="12" spans="2:39" ht="12.75">
      <c r="B12" s="59"/>
      <c r="C12" s="59"/>
      <c r="D12" s="59"/>
      <c r="E12" s="59"/>
      <c r="F12" s="59"/>
      <c r="G12" s="59"/>
      <c r="H12" s="59"/>
      <c r="I12" s="59"/>
      <c r="J12" s="59"/>
      <c r="K12" s="3"/>
      <c r="L12" s="59"/>
      <c r="M12" s="59"/>
      <c r="N12" s="59"/>
      <c r="O12" s="59"/>
      <c r="P12" s="59"/>
      <c r="Q12" s="59"/>
      <c r="R12" s="59"/>
      <c r="S12" s="59"/>
      <c r="T12" s="3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2"/>
      <c r="AH12" s="59"/>
      <c r="AI12" s="59"/>
      <c r="AJ12" s="59"/>
      <c r="AK12" s="59"/>
      <c r="AL12" s="59"/>
      <c r="AM12" s="59"/>
    </row>
  </sheetData>
  <sheetProtection/>
  <mergeCells count="31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AB7:AB8"/>
    <mergeCell ref="AC7:AC8"/>
    <mergeCell ref="AD7:AD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421875" style="0" customWidth="1"/>
    <col min="8" max="8" width="9.57421875" style="0" customWidth="1"/>
    <col min="9" max="9" width="8.7109375" style="0" customWidth="1"/>
    <col min="10" max="10" width="9.710937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131</v>
      </c>
    </row>
    <row r="2" ht="15.75">
      <c r="B2" s="1" t="s">
        <v>69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45016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45016</v>
      </c>
      <c r="AG7" s="15"/>
      <c r="AH7" s="16" t="s">
        <v>10</v>
      </c>
      <c r="AI7" s="17" t="s">
        <v>10</v>
      </c>
      <c r="AJ7" s="113">
        <v>45016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2020</v>
      </c>
      <c r="H8" s="23">
        <v>2021</v>
      </c>
      <c r="I8" s="23">
        <v>2022</v>
      </c>
      <c r="J8" s="24">
        <v>2022</v>
      </c>
      <c r="K8" s="12"/>
      <c r="L8" s="25">
        <v>2023</v>
      </c>
      <c r="M8" s="110"/>
      <c r="N8" s="110"/>
      <c r="O8" s="110"/>
      <c r="P8" s="110"/>
      <c r="Q8" s="110"/>
      <c r="R8" s="110"/>
      <c r="S8" s="112"/>
      <c r="T8" s="12"/>
      <c r="U8" s="25">
        <v>2023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2023</v>
      </c>
      <c r="AI8" s="18">
        <v>2023</v>
      </c>
      <c r="AJ8" s="113"/>
      <c r="AK8" s="113"/>
      <c r="AL8" s="18">
        <v>2024</v>
      </c>
      <c r="AM8" s="27">
        <v>2025</v>
      </c>
    </row>
    <row r="9" spans="2:39" ht="12.75">
      <c r="B9" s="28">
        <v>1</v>
      </c>
      <c r="C9" s="29">
        <v>8</v>
      </c>
      <c r="D9" s="108" t="s">
        <v>70</v>
      </c>
      <c r="E9" s="108"/>
      <c r="F9" s="108"/>
      <c r="G9" s="30">
        <v>180157</v>
      </c>
      <c r="H9" s="31">
        <v>103225</v>
      </c>
      <c r="I9" s="31">
        <v>61418</v>
      </c>
      <c r="J9" s="32">
        <v>114773</v>
      </c>
      <c r="K9" s="33"/>
      <c r="L9" s="34">
        <v>72154</v>
      </c>
      <c r="M9" s="35"/>
      <c r="N9" s="35">
        <v>654</v>
      </c>
      <c r="O9" s="35">
        <v>71500</v>
      </c>
      <c r="P9" s="35"/>
      <c r="Q9" s="35"/>
      <c r="R9" s="35">
        <f aca="true" t="shared" si="0" ref="R9:R15">SUM(M9:Q9)</f>
        <v>72154</v>
      </c>
      <c r="S9" s="35">
        <f aca="true" t="shared" si="1" ref="S9:S15">R9-L9</f>
        <v>0</v>
      </c>
      <c r="T9" s="33"/>
      <c r="U9" s="35">
        <v>20000</v>
      </c>
      <c r="V9" s="35"/>
      <c r="W9" s="35"/>
      <c r="X9" s="35"/>
      <c r="Y9" s="35"/>
      <c r="Z9" s="35"/>
      <c r="AA9" s="35">
        <v>20000</v>
      </c>
      <c r="AB9" s="35"/>
      <c r="AC9" s="35"/>
      <c r="AD9" s="35"/>
      <c r="AE9" s="35">
        <f aca="true" t="shared" si="2" ref="AE9:AE15">SUM(V9:AD9)</f>
        <v>20000</v>
      </c>
      <c r="AF9" s="35">
        <f aca="true" t="shared" si="3" ref="AF9:AF15">AE9-U9</f>
        <v>0</v>
      </c>
      <c r="AG9" s="36"/>
      <c r="AH9" s="37">
        <f aca="true" t="shared" si="4" ref="AH9:AH15">L9+U9</f>
        <v>92154</v>
      </c>
      <c r="AI9" s="38">
        <f aca="true" t="shared" si="5" ref="AI9:AI15">R9+AE9</f>
        <v>92154</v>
      </c>
      <c r="AJ9" s="38">
        <f aca="true" t="shared" si="6" ref="AJ9:AJ15">AI9-AH9</f>
        <v>0</v>
      </c>
      <c r="AK9" s="39">
        <f aca="true" t="shared" si="7" ref="AK9:AK15">IF(AH9=0,"",AI9/AH9)</f>
        <v>1</v>
      </c>
      <c r="AL9" s="38">
        <v>72154</v>
      </c>
      <c r="AM9" s="40">
        <v>72154</v>
      </c>
    </row>
    <row r="10" spans="2:39" ht="12.75">
      <c r="B10" s="28">
        <v>2</v>
      </c>
      <c r="C10" s="41">
        <v>1</v>
      </c>
      <c r="D10" s="109" t="s">
        <v>71</v>
      </c>
      <c r="E10" s="109"/>
      <c r="F10" s="109"/>
      <c r="G10" s="42">
        <v>27219</v>
      </c>
      <c r="H10" s="43">
        <v>91499</v>
      </c>
      <c r="I10" s="43">
        <v>29292</v>
      </c>
      <c r="J10" s="44">
        <v>45811</v>
      </c>
      <c r="K10" s="33"/>
      <c r="L10" s="45">
        <v>56128</v>
      </c>
      <c r="M10" s="45"/>
      <c r="N10" s="45">
        <v>328</v>
      </c>
      <c r="O10" s="45">
        <v>55800</v>
      </c>
      <c r="P10" s="45"/>
      <c r="Q10" s="45"/>
      <c r="R10" s="45">
        <f t="shared" si="0"/>
        <v>56128</v>
      </c>
      <c r="S10" s="45">
        <f t="shared" si="1"/>
        <v>0</v>
      </c>
      <c r="T10" s="33"/>
      <c r="U10" s="45">
        <v>10000</v>
      </c>
      <c r="V10" s="45"/>
      <c r="W10" s="45"/>
      <c r="X10" s="45"/>
      <c r="Y10" s="45"/>
      <c r="Z10" s="45"/>
      <c r="AA10" s="45">
        <v>10000</v>
      </c>
      <c r="AB10" s="45"/>
      <c r="AC10" s="45"/>
      <c r="AD10" s="45"/>
      <c r="AE10" s="45">
        <f t="shared" si="2"/>
        <v>10000</v>
      </c>
      <c r="AF10" s="45">
        <f t="shared" si="3"/>
        <v>0</v>
      </c>
      <c r="AG10" s="36"/>
      <c r="AH10" s="46">
        <f t="shared" si="4"/>
        <v>66128</v>
      </c>
      <c r="AI10" s="47">
        <f t="shared" si="5"/>
        <v>66128</v>
      </c>
      <c r="AJ10" s="47">
        <f t="shared" si="6"/>
        <v>0</v>
      </c>
      <c r="AK10" s="48">
        <f t="shared" si="7"/>
        <v>1</v>
      </c>
      <c r="AL10" s="47">
        <v>56128</v>
      </c>
      <c r="AM10" s="49">
        <v>56128</v>
      </c>
    </row>
    <row r="11" spans="2:39" ht="12.75">
      <c r="B11" s="28">
        <v>3</v>
      </c>
      <c r="C11" s="50">
        <v>1</v>
      </c>
      <c r="D11" s="121" t="s">
        <v>71</v>
      </c>
      <c r="E11" s="121"/>
      <c r="F11" s="121"/>
      <c r="G11" s="51"/>
      <c r="H11" s="52">
        <v>16360</v>
      </c>
      <c r="I11" s="52">
        <v>19292</v>
      </c>
      <c r="J11" s="53">
        <v>39109</v>
      </c>
      <c r="K11" s="33"/>
      <c r="L11" s="54">
        <v>54628</v>
      </c>
      <c r="M11" s="54"/>
      <c r="N11" s="54">
        <v>328</v>
      </c>
      <c r="O11" s="54">
        <v>54300</v>
      </c>
      <c r="P11" s="54"/>
      <c r="Q11" s="54"/>
      <c r="R11" s="54">
        <f t="shared" si="0"/>
        <v>54628</v>
      </c>
      <c r="S11" s="54">
        <f t="shared" si="1"/>
        <v>0</v>
      </c>
      <c r="T11" s="33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>
        <f t="shared" si="2"/>
        <v>0</v>
      </c>
      <c r="AF11" s="54">
        <f t="shared" si="3"/>
        <v>0</v>
      </c>
      <c r="AG11" s="33"/>
      <c r="AH11" s="55">
        <f t="shared" si="4"/>
        <v>54628</v>
      </c>
      <c r="AI11" s="56">
        <f t="shared" si="5"/>
        <v>54628</v>
      </c>
      <c r="AJ11" s="56">
        <f t="shared" si="6"/>
        <v>0</v>
      </c>
      <c r="AK11" s="57">
        <f t="shared" si="7"/>
        <v>1</v>
      </c>
      <c r="AL11" s="56">
        <v>54628</v>
      </c>
      <c r="AM11" s="58">
        <v>54628</v>
      </c>
    </row>
    <row r="12" spans="2:39" ht="12.75">
      <c r="B12" s="28">
        <v>4</v>
      </c>
      <c r="C12" s="50">
        <v>2</v>
      </c>
      <c r="D12" s="121" t="s">
        <v>72</v>
      </c>
      <c r="E12" s="121"/>
      <c r="F12" s="121"/>
      <c r="G12" s="51"/>
      <c r="H12" s="52">
        <v>15656</v>
      </c>
      <c r="I12" s="52">
        <v>10000</v>
      </c>
      <c r="J12" s="53">
        <v>3358</v>
      </c>
      <c r="K12" s="33"/>
      <c r="L12" s="54"/>
      <c r="M12" s="54"/>
      <c r="N12" s="54"/>
      <c r="O12" s="54"/>
      <c r="P12" s="54"/>
      <c r="Q12" s="54"/>
      <c r="R12" s="54">
        <f t="shared" si="0"/>
        <v>0</v>
      </c>
      <c r="S12" s="54">
        <f t="shared" si="1"/>
        <v>0</v>
      </c>
      <c r="T12" s="33"/>
      <c r="U12" s="54">
        <v>10000</v>
      </c>
      <c r="V12" s="54"/>
      <c r="W12" s="54"/>
      <c r="X12" s="54"/>
      <c r="Y12" s="54"/>
      <c r="Z12" s="54"/>
      <c r="AA12" s="54">
        <v>10000</v>
      </c>
      <c r="AB12" s="54"/>
      <c r="AC12" s="54"/>
      <c r="AD12" s="54"/>
      <c r="AE12" s="54">
        <f t="shared" si="2"/>
        <v>10000</v>
      </c>
      <c r="AF12" s="54">
        <f t="shared" si="3"/>
        <v>0</v>
      </c>
      <c r="AG12" s="33"/>
      <c r="AH12" s="55">
        <f t="shared" si="4"/>
        <v>10000</v>
      </c>
      <c r="AI12" s="56">
        <f t="shared" si="5"/>
        <v>10000</v>
      </c>
      <c r="AJ12" s="56">
        <f t="shared" si="6"/>
        <v>0</v>
      </c>
      <c r="AK12" s="57">
        <f t="shared" si="7"/>
        <v>1</v>
      </c>
      <c r="AL12" s="56"/>
      <c r="AM12" s="58"/>
    </row>
    <row r="13" spans="2:39" ht="12.75">
      <c r="B13" s="28">
        <v>5</v>
      </c>
      <c r="C13" s="50">
        <v>3</v>
      </c>
      <c r="D13" s="121" t="s">
        <v>73</v>
      </c>
      <c r="E13" s="121"/>
      <c r="F13" s="121"/>
      <c r="G13" s="51"/>
      <c r="H13" s="52">
        <v>59483</v>
      </c>
      <c r="I13" s="52"/>
      <c r="J13" s="53">
        <v>3344</v>
      </c>
      <c r="K13" s="33"/>
      <c r="L13" s="54">
        <v>1500</v>
      </c>
      <c r="M13" s="54"/>
      <c r="N13" s="54"/>
      <c r="O13" s="54">
        <v>1500</v>
      </c>
      <c r="P13" s="54"/>
      <c r="Q13" s="54"/>
      <c r="R13" s="54">
        <f t="shared" si="0"/>
        <v>1500</v>
      </c>
      <c r="S13" s="54">
        <f t="shared" si="1"/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1500</v>
      </c>
      <c r="AI13" s="56">
        <f t="shared" si="5"/>
        <v>1500</v>
      </c>
      <c r="AJ13" s="56">
        <f t="shared" si="6"/>
        <v>0</v>
      </c>
      <c r="AK13" s="57">
        <f t="shared" si="7"/>
        <v>1</v>
      </c>
      <c r="AL13" s="56">
        <v>1500</v>
      </c>
      <c r="AM13" s="58">
        <v>1500</v>
      </c>
    </row>
    <row r="14" spans="2:39" ht="12.75">
      <c r="B14" s="28">
        <v>6</v>
      </c>
      <c r="C14" s="41">
        <v>2</v>
      </c>
      <c r="D14" s="109" t="s">
        <v>74</v>
      </c>
      <c r="E14" s="109"/>
      <c r="F14" s="109"/>
      <c r="G14" s="42">
        <v>6699</v>
      </c>
      <c r="H14" s="43">
        <v>4181</v>
      </c>
      <c r="I14" s="43">
        <v>21426</v>
      </c>
      <c r="J14" s="44">
        <v>61700</v>
      </c>
      <c r="K14" s="33"/>
      <c r="L14" s="45">
        <v>13526</v>
      </c>
      <c r="M14" s="45"/>
      <c r="N14" s="45">
        <v>326</v>
      </c>
      <c r="O14" s="45">
        <v>13200</v>
      </c>
      <c r="P14" s="45"/>
      <c r="Q14" s="45"/>
      <c r="R14" s="45">
        <f t="shared" si="0"/>
        <v>13526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13526</v>
      </c>
      <c r="AI14" s="47">
        <f t="shared" si="5"/>
        <v>13526</v>
      </c>
      <c r="AJ14" s="47">
        <f t="shared" si="6"/>
        <v>0</v>
      </c>
      <c r="AK14" s="48">
        <f t="shared" si="7"/>
        <v>1</v>
      </c>
      <c r="AL14" s="47">
        <v>13526</v>
      </c>
      <c r="AM14" s="49">
        <v>13526</v>
      </c>
    </row>
    <row r="15" spans="2:39" ht="12.75">
      <c r="B15" s="28">
        <v>7</v>
      </c>
      <c r="C15" s="41">
        <v>3</v>
      </c>
      <c r="D15" s="109" t="s">
        <v>75</v>
      </c>
      <c r="E15" s="109"/>
      <c r="F15" s="109"/>
      <c r="G15" s="42">
        <v>146239</v>
      </c>
      <c r="H15" s="43">
        <v>7545</v>
      </c>
      <c r="I15" s="43">
        <v>10700</v>
      </c>
      <c r="J15" s="44">
        <v>7262</v>
      </c>
      <c r="K15" s="33"/>
      <c r="L15" s="45">
        <v>2500</v>
      </c>
      <c r="M15" s="45"/>
      <c r="N15" s="45"/>
      <c r="O15" s="45">
        <v>2500</v>
      </c>
      <c r="P15" s="45"/>
      <c r="Q15" s="45"/>
      <c r="R15" s="45">
        <f t="shared" si="0"/>
        <v>2500</v>
      </c>
      <c r="S15" s="45">
        <f t="shared" si="1"/>
        <v>0</v>
      </c>
      <c r="T15" s="33"/>
      <c r="U15" s="45">
        <v>10000</v>
      </c>
      <c r="V15" s="45"/>
      <c r="W15" s="45"/>
      <c r="X15" s="45"/>
      <c r="Y15" s="45"/>
      <c r="Z15" s="45"/>
      <c r="AA15" s="45">
        <v>10000</v>
      </c>
      <c r="AB15" s="45"/>
      <c r="AC15" s="45"/>
      <c r="AD15" s="45"/>
      <c r="AE15" s="45">
        <f t="shared" si="2"/>
        <v>10000</v>
      </c>
      <c r="AF15" s="45">
        <f t="shared" si="3"/>
        <v>0</v>
      </c>
      <c r="AG15" s="36"/>
      <c r="AH15" s="46">
        <f t="shared" si="4"/>
        <v>12500</v>
      </c>
      <c r="AI15" s="47">
        <f t="shared" si="5"/>
        <v>12500</v>
      </c>
      <c r="AJ15" s="47">
        <f t="shared" si="6"/>
        <v>0</v>
      </c>
      <c r="AK15" s="48">
        <f t="shared" si="7"/>
        <v>1</v>
      </c>
      <c r="AL15" s="47">
        <v>2500</v>
      </c>
      <c r="AM15" s="49">
        <v>2500</v>
      </c>
    </row>
    <row r="16" spans="2:39" ht="12.75">
      <c r="B16" s="59"/>
      <c r="C16" s="59"/>
      <c r="D16" s="59"/>
      <c r="E16" s="59"/>
      <c r="F16" s="59"/>
      <c r="G16" s="59"/>
      <c r="H16" s="59"/>
      <c r="I16" s="59"/>
      <c r="J16" s="59"/>
      <c r="K16" s="3"/>
      <c r="L16" s="59"/>
      <c r="M16" s="59"/>
      <c r="N16" s="59"/>
      <c r="O16" s="59"/>
      <c r="P16" s="59"/>
      <c r="Q16" s="59"/>
      <c r="R16" s="59"/>
      <c r="S16" s="59"/>
      <c r="T16" s="3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2"/>
      <c r="AH16" s="59"/>
      <c r="AI16" s="59"/>
      <c r="AJ16" s="59"/>
      <c r="AK16" s="59"/>
      <c r="AL16" s="59"/>
      <c r="AM16" s="59"/>
    </row>
  </sheetData>
  <sheetProtection/>
  <mergeCells count="35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15:F15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421875" style="0" customWidth="1"/>
    <col min="8" max="8" width="9.7109375" style="0" customWidth="1"/>
    <col min="9" max="9" width="8.7109375" style="0" customWidth="1"/>
    <col min="10" max="10" width="9.7109375" style="0" customWidth="1"/>
    <col min="11" max="11" width="0.85546875" style="0" customWidth="1"/>
    <col min="12" max="12" width="8.7109375" style="0" customWidth="1"/>
    <col min="13" max="13" width="0" style="0" hidden="1" customWidth="1"/>
    <col min="14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131</v>
      </c>
    </row>
    <row r="2" ht="15.75">
      <c r="B2" s="1" t="s">
        <v>76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45016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45016</v>
      </c>
      <c r="AG7" s="15"/>
      <c r="AH7" s="16" t="s">
        <v>10</v>
      </c>
      <c r="AI7" s="17" t="s">
        <v>10</v>
      </c>
      <c r="AJ7" s="113">
        <v>45016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2020</v>
      </c>
      <c r="H8" s="23">
        <v>2021</v>
      </c>
      <c r="I8" s="23">
        <v>2022</v>
      </c>
      <c r="J8" s="24">
        <v>2022</v>
      </c>
      <c r="K8" s="12"/>
      <c r="L8" s="25">
        <v>2023</v>
      </c>
      <c r="M8" s="110"/>
      <c r="N8" s="110"/>
      <c r="O8" s="110"/>
      <c r="P8" s="110"/>
      <c r="Q8" s="110"/>
      <c r="R8" s="110"/>
      <c r="S8" s="112"/>
      <c r="T8" s="12"/>
      <c r="U8" s="25">
        <v>2023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2023</v>
      </c>
      <c r="AI8" s="18">
        <v>2023</v>
      </c>
      <c r="AJ8" s="113"/>
      <c r="AK8" s="113"/>
      <c r="AL8" s="18">
        <v>2024</v>
      </c>
      <c r="AM8" s="27">
        <v>2025</v>
      </c>
    </row>
    <row r="9" spans="2:39" ht="12.75">
      <c r="B9" s="28">
        <v>1</v>
      </c>
      <c r="C9" s="29">
        <v>9</v>
      </c>
      <c r="D9" s="108" t="s">
        <v>77</v>
      </c>
      <c r="E9" s="108"/>
      <c r="F9" s="108"/>
      <c r="G9" s="30">
        <v>19028</v>
      </c>
      <c r="H9" s="31">
        <v>59259</v>
      </c>
      <c r="I9" s="31">
        <v>29046</v>
      </c>
      <c r="J9" s="32">
        <v>48149</v>
      </c>
      <c r="K9" s="33"/>
      <c r="L9" s="34">
        <v>31871</v>
      </c>
      <c r="M9" s="35"/>
      <c r="N9" s="35">
        <v>621</v>
      </c>
      <c r="O9" s="35">
        <v>31250</v>
      </c>
      <c r="P9" s="35">
        <v>10620</v>
      </c>
      <c r="Q9" s="35"/>
      <c r="R9" s="35">
        <f>SUM(M9:Q9)</f>
        <v>42491</v>
      </c>
      <c r="S9" s="35">
        <f>R9-L9</f>
        <v>10620</v>
      </c>
      <c r="T9" s="33"/>
      <c r="U9" s="35">
        <v>8000</v>
      </c>
      <c r="V9" s="35"/>
      <c r="W9" s="35"/>
      <c r="X9" s="35"/>
      <c r="Y9" s="35"/>
      <c r="Z9" s="35"/>
      <c r="AA9" s="35">
        <v>8000</v>
      </c>
      <c r="AB9" s="35"/>
      <c r="AC9" s="35"/>
      <c r="AD9" s="35"/>
      <c r="AE9" s="35">
        <f>SUM(V9:AD9)</f>
        <v>8000</v>
      </c>
      <c r="AF9" s="35">
        <f>AE9-U9</f>
        <v>0</v>
      </c>
      <c r="AG9" s="36"/>
      <c r="AH9" s="37">
        <f>L9+U9</f>
        <v>39871</v>
      </c>
      <c r="AI9" s="38">
        <f>R9+AE9</f>
        <v>50491</v>
      </c>
      <c r="AJ9" s="38">
        <f>AI9-AH9</f>
        <v>10620</v>
      </c>
      <c r="AK9" s="39">
        <f>IF(AH9=0,"",AI9/AH9)</f>
        <v>1.2663590078001554</v>
      </c>
      <c r="AL9" s="38">
        <v>31871</v>
      </c>
      <c r="AM9" s="40">
        <v>31871</v>
      </c>
    </row>
    <row r="10" spans="2:39" ht="12.75">
      <c r="B10" s="28">
        <v>2</v>
      </c>
      <c r="C10" s="41">
        <v>1</v>
      </c>
      <c r="D10" s="109" t="s">
        <v>78</v>
      </c>
      <c r="E10" s="109"/>
      <c r="F10" s="109"/>
      <c r="G10" s="42">
        <v>10134</v>
      </c>
      <c r="H10" s="43">
        <v>34658</v>
      </c>
      <c r="I10" s="43">
        <v>27046</v>
      </c>
      <c r="J10" s="44">
        <v>20972</v>
      </c>
      <c r="K10" s="33"/>
      <c r="L10" s="45">
        <v>29871</v>
      </c>
      <c r="M10" s="45"/>
      <c r="N10" s="45">
        <v>621</v>
      </c>
      <c r="O10" s="45">
        <v>29250</v>
      </c>
      <c r="P10" s="45"/>
      <c r="Q10" s="45"/>
      <c r="R10" s="45">
        <f>SUM(M10:Q10)</f>
        <v>29871</v>
      </c>
      <c r="S10" s="45">
        <f>R10-L10</f>
        <v>0</v>
      </c>
      <c r="T10" s="33"/>
      <c r="U10" s="45">
        <v>8000</v>
      </c>
      <c r="V10" s="45"/>
      <c r="W10" s="45"/>
      <c r="X10" s="45"/>
      <c r="Y10" s="45"/>
      <c r="Z10" s="45"/>
      <c r="AA10" s="45">
        <v>8000</v>
      </c>
      <c r="AB10" s="45"/>
      <c r="AC10" s="45"/>
      <c r="AD10" s="45"/>
      <c r="AE10" s="45">
        <f>SUM(V10:AD10)</f>
        <v>8000</v>
      </c>
      <c r="AF10" s="45">
        <f>AE10-U10</f>
        <v>0</v>
      </c>
      <c r="AG10" s="36"/>
      <c r="AH10" s="46">
        <f>L10+U10</f>
        <v>37871</v>
      </c>
      <c r="AI10" s="47">
        <f>R10+AE10</f>
        <v>37871</v>
      </c>
      <c r="AJ10" s="47">
        <f>AI10-AH10</f>
        <v>0</v>
      </c>
      <c r="AK10" s="48">
        <f>IF(AH10=0,"",AI10/AH10)</f>
        <v>1</v>
      </c>
      <c r="AL10" s="47">
        <v>29871</v>
      </c>
      <c r="AM10" s="49">
        <v>29871</v>
      </c>
    </row>
    <row r="11" spans="2:39" ht="12.75">
      <c r="B11" s="28">
        <v>3</v>
      </c>
      <c r="C11" s="41">
        <v>2</v>
      </c>
      <c r="D11" s="109" t="s">
        <v>79</v>
      </c>
      <c r="E11" s="109"/>
      <c r="F11" s="109"/>
      <c r="G11" s="42">
        <v>8894</v>
      </c>
      <c r="H11" s="43">
        <v>24601</v>
      </c>
      <c r="I11" s="43">
        <v>2000</v>
      </c>
      <c r="J11" s="44">
        <v>27177</v>
      </c>
      <c r="K11" s="33"/>
      <c r="L11" s="45">
        <v>2000</v>
      </c>
      <c r="M11" s="45"/>
      <c r="N11" s="45"/>
      <c r="O11" s="45">
        <v>2000</v>
      </c>
      <c r="P11" s="45">
        <v>10620</v>
      </c>
      <c r="Q11" s="45"/>
      <c r="R11" s="45">
        <f>SUM(M11:Q11)</f>
        <v>12620</v>
      </c>
      <c r="S11" s="45">
        <f>R11-L11</f>
        <v>10620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2000</v>
      </c>
      <c r="AI11" s="47">
        <f>R11+AE11</f>
        <v>12620</v>
      </c>
      <c r="AJ11" s="47">
        <f>AI11-AH11</f>
        <v>10620</v>
      </c>
      <c r="AK11" s="48">
        <f>IF(AH11=0,"",AI11/AH11)</f>
        <v>6.31</v>
      </c>
      <c r="AL11" s="47">
        <v>2000</v>
      </c>
      <c r="AM11" s="49">
        <v>2000</v>
      </c>
    </row>
    <row r="12" spans="2:39" ht="12.75">
      <c r="B12" s="28">
        <v>4</v>
      </c>
      <c r="C12" s="41">
        <v>3</v>
      </c>
      <c r="D12" s="109" t="s">
        <v>80</v>
      </c>
      <c r="E12" s="109"/>
      <c r="F12" s="109"/>
      <c r="G12" s="42"/>
      <c r="H12" s="43"/>
      <c r="I12" s="43"/>
      <c r="J12" s="44"/>
      <c r="K12" s="33"/>
      <c r="L12" s="45"/>
      <c r="M12" s="45"/>
      <c r="N12" s="45"/>
      <c r="O12" s="45"/>
      <c r="P12" s="45"/>
      <c r="Q12" s="45"/>
      <c r="R12" s="45">
        <f>SUM(M12:Q12)</f>
        <v>0</v>
      </c>
      <c r="S12" s="45">
        <f>R12-L12</f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>SUM(V12:AD12)</f>
        <v>0</v>
      </c>
      <c r="AF12" s="45">
        <f>AE12-U12</f>
        <v>0</v>
      </c>
      <c r="AG12" s="36"/>
      <c r="AH12" s="46">
        <f>L12+U12</f>
        <v>0</v>
      </c>
      <c r="AI12" s="47">
        <f>R12+AE12</f>
        <v>0</v>
      </c>
      <c r="AJ12" s="47">
        <f>AI12-AH12</f>
        <v>0</v>
      </c>
      <c r="AK12" s="48">
        <f>IF(AH12=0,"",AI12/AH12)</f>
      </c>
      <c r="AL12" s="47"/>
      <c r="AM12" s="49"/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D12:F12"/>
    <mergeCell ref="AB7:AB8"/>
    <mergeCell ref="AC7:AC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LIPOVSKA Zuzana</dc:creator>
  <cp:keywords/>
  <dc:description/>
  <cp:lastModifiedBy>LIPOVSKA Zuzana</cp:lastModifiedBy>
  <dcterms:created xsi:type="dcterms:W3CDTF">2023-04-26T10:07:29Z</dcterms:created>
  <dcterms:modified xsi:type="dcterms:W3CDTF">2023-04-26T10:14:09Z</dcterms:modified>
  <cp:category/>
  <cp:version/>
  <cp:contentType/>
  <cp:contentStatus/>
</cp:coreProperties>
</file>