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435" activeTab="1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<sst xmlns="http://schemas.openxmlformats.org/spreadsheetml/2006/main" count="1062" uniqueCount="130">
  <si>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</si>
  <si>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</si>
  <si>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</si>
  <si>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</si>
  <si>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</si>
  <si>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</si>
  <si>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</si>
  <si>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</si>
  <si>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</si>
  <si>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</si>
  <si>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</si>
  <si>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</si>
  <si>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</si>
  <si>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</si>
  <si>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</si>
  <si>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</si>
  <si>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</si>
  <si>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</si>
  <si>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</si>
  <si>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</si>
  <si>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</si>
  <si>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</si>
  <si>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</si>
  <si>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</si>
  <si>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</si>
  <si>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</si>
  <si>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</si>
  <si>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</si>
  <si>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</si>
  <si>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</si>
  <si>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</si>
  <si>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</si>
  <si>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</si>
  <si>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</si>
  <si>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</si>
  <si>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</si>
  <si>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</si>
  <si>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</si>
  <si>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</si>
  <si>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</si>
  <si>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</si>
  <si>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</si>
  <si>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</si>
  <si>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</si>
  <si>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</si>
  <si>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</si>
  <si>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</si>
  <si>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</si>
  <si>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</si>
  <si>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</si>
  <si>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</si>
  <si>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</si>
  <si>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</si>
  <si>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</si>
  <si>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</si>
  <si>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</si>
  <si>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</si>
  <si>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</si>
  <si>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</si>
  <si>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</si>
  <si>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</si>
  <si>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</si>
  <si>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</si>
  <si>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</si>
  <si>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</si>
  <si>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</si>
  <si>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</si>
  <si>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</si>
  <si>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</si>
  <si>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</si>
  <si>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</si>
  <si>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</si>
  <si>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</si>
  <si>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Elektrická energia - úpravy a rozšírenie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</si>
  <si>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</si>
  <si>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</si>
  <si>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</si>
  <si>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</si>
  <si>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</si>
  <si>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</si>
  <si>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</si>
  <si>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</si>
  <si>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</si>
  <si>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</si>
  <si>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</si>
  <si>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</si>
  <si>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</si>
  <si>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</si>
  <si>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</si>
  <si>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</si>
  <si>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</si>
  <si>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2014</t>
  </si>
  <si>
    <t>Rozpočet rok 2015</t>
  </si>
  <si>
    <t>Index 15/14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</si>
  <si>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</si>
  <si>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</si>
  <si>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</si>
  <si>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</si>
  <si>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</si>
  <si>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</si>
  <si>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</si>
  <si>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</si>
  <si>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</si>
  <si>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</si>
  <si>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</si>
  <si>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</si>
  <si>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</si>
  <si>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</si>
  <si>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</si>
  <si>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</si>
  <si>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</si>
  <si>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</si>
  <si>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</si>
  <si>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2015</t>
  </si>
  <si>
    <t>Rozpočet 2016</t>
  </si>
  <si>
    <t>Rozpočet 2017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</si>
  <si>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</si>
  <si>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</si>
  <si>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</si>
  <si>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</si>
  <si>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</si>
  <si>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</si>
  <si>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</si>
  <si>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</si>
  <si>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</si>
  <si>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</si>
  <si>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2016</t>
  </si>
  <si>
    <t>Rozpočet rok 2017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</si>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</sst>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148744</v>
      </c>
      <c r="H9" s="31">
        <v>183611</v>
      </c>
      <c r="I9" s="31">
        <v>163512</v>
      </c>
      <c r="J9" s="32">
        <v>164518</v>
      </c>
      <c r="K9" s="33"/>
      <c r="L9" s="34">
        <v>173900</v>
      </c>
      <c r="M9" s="35">
        <v>82696</v>
      </c>
      <c r="N9" s="35">
        <v>33578</v>
      </c>
      <c r="O9" s="35">
        <v>54387</v>
      </c>
      <c r="P9" s="35">
        <v>3263</v>
      </c>
      <c r="Q9" s="35"/>
      <c r="R9" s="35">
        <f aca="true" t="shared" si="0" ref="R9:R14">SUM(M9:Q9)</f>
        <v>173924</v>
      </c>
      <c r="S9" s="35">
        <f aca="true" t="shared" si="1" ref="S9:S14">R9-L9</f>
        <v>24</v>
      </c>
      <c r="T9" s="33"/>
      <c r="U9" s="35">
        <v>6900</v>
      </c>
      <c r="V9" s="35">
        <v>1976</v>
      </c>
      <c r="W9" s="35"/>
      <c r="X9" s="35"/>
      <c r="Y9" s="35"/>
      <c r="Z9" s="35">
        <v>4900</v>
      </c>
      <c r="AA9" s="35"/>
      <c r="AB9" s="35"/>
      <c r="AC9" s="35"/>
      <c r="AD9" s="35"/>
      <c r="AE9" s="35">
        <f aca="true" t="shared" si="2" ref="AE9:AE14">SUM(V9:AD9)</f>
        <v>6876</v>
      </c>
      <c r="AF9" s="35">
        <f aca="true" t="shared" si="3" ref="AF9:AF14">AE9-U9</f>
        <v>-24</v>
      </c>
      <c r="AG9" s="36"/>
      <c r="AH9" s="37">
        <f aca="true" t="shared" si="4" ref="AH9:AH14">L9+U9</f>
        <v>180800</v>
      </c>
      <c r="AI9" s="38">
        <f aca="true" t="shared" si="5" ref="AI9:AI14">R9+AE9</f>
        <v>180800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174060</v>
      </c>
      <c r="AM9" s="40">
        <v>174060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145632</v>
      </c>
      <c r="H10" s="43">
        <v>175647</v>
      </c>
      <c r="I10" s="43">
        <v>160612</v>
      </c>
      <c r="J10" s="44">
        <v>155483</v>
      </c>
      <c r="K10" s="33"/>
      <c r="L10" s="45">
        <v>168363</v>
      </c>
      <c r="M10" s="45">
        <v>82551</v>
      </c>
      <c r="N10" s="45">
        <v>33515</v>
      </c>
      <c r="O10" s="45">
        <v>50434</v>
      </c>
      <c r="P10" s="45">
        <v>1863</v>
      </c>
      <c r="Q10" s="45"/>
      <c r="R10" s="45">
        <f t="shared" si="0"/>
        <v>168363</v>
      </c>
      <c r="S10" s="45">
        <f t="shared" si="1"/>
        <v>0</v>
      </c>
      <c r="T10" s="33"/>
      <c r="U10" s="45">
        <v>4900</v>
      </c>
      <c r="V10" s="45"/>
      <c r="W10" s="45"/>
      <c r="X10" s="45"/>
      <c r="Y10" s="45"/>
      <c r="Z10" s="45">
        <v>4900</v>
      </c>
      <c r="AA10" s="45"/>
      <c r="AB10" s="45"/>
      <c r="AC10" s="45"/>
      <c r="AD10" s="45"/>
      <c r="AE10" s="45">
        <f t="shared" si="2"/>
        <v>4900</v>
      </c>
      <c r="AF10" s="45">
        <f t="shared" si="3"/>
        <v>0</v>
      </c>
      <c r="AG10" s="36"/>
      <c r="AH10" s="46">
        <f t="shared" si="4"/>
        <v>173263</v>
      </c>
      <c r="AI10" s="47">
        <f t="shared" si="5"/>
        <v>173263</v>
      </c>
      <c r="AJ10" s="47">
        <f t="shared" si="6"/>
        <v>0</v>
      </c>
      <c r="AK10" s="48">
        <f t="shared" si="7"/>
        <v>1</v>
      </c>
      <c r="AL10" s="47">
        <v>171160</v>
      </c>
      <c r="AM10" s="49">
        <v>171160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/>
      <c r="H11" s="43"/>
      <c r="I11" s="43"/>
      <c r="J11" s="44">
        <v>4100</v>
      </c>
      <c r="K11" s="33"/>
      <c r="L11" s="45"/>
      <c r="M11" s="45"/>
      <c r="N11" s="45"/>
      <c r="O11" s="45">
        <v>24</v>
      </c>
      <c r="P11" s="45"/>
      <c r="Q11" s="45"/>
      <c r="R11" s="45">
        <f t="shared" si="0"/>
        <v>24</v>
      </c>
      <c r="S11" s="45">
        <f t="shared" si="1"/>
        <v>24</v>
      </c>
      <c r="T11" s="33"/>
      <c r="U11" s="45">
        <v>2000</v>
      </c>
      <c r="V11" s="45">
        <v>1976</v>
      </c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1976</v>
      </c>
      <c r="AF11" s="45">
        <f t="shared" si="3"/>
        <v>-24</v>
      </c>
      <c r="AG11" s="36"/>
      <c r="AH11" s="46">
        <f t="shared" si="4"/>
        <v>2000</v>
      </c>
      <c r="AI11" s="47">
        <f t="shared" si="5"/>
        <v>2000</v>
      </c>
      <c r="AJ11" s="47">
        <f t="shared" si="6"/>
        <v>0</v>
      </c>
      <c r="AK11" s="48">
        <f t="shared" si="7"/>
        <v>1</v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1046</v>
      </c>
      <c r="H12" s="43">
        <v>6118</v>
      </c>
      <c r="I12" s="43">
        <v>1400</v>
      </c>
      <c r="J12" s="44">
        <v>959</v>
      </c>
      <c r="K12" s="33"/>
      <c r="L12" s="45">
        <v>1400</v>
      </c>
      <c r="M12" s="45"/>
      <c r="N12" s="45"/>
      <c r="O12" s="45"/>
      <c r="P12" s="45">
        <v>1400</v>
      </c>
      <c r="Q12" s="45"/>
      <c r="R12" s="45">
        <f t="shared" si="0"/>
        <v>1400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1400</v>
      </c>
      <c r="AI12" s="47">
        <f t="shared" si="5"/>
        <v>1400</v>
      </c>
      <c r="AJ12" s="47">
        <f t="shared" si="6"/>
        <v>0</v>
      </c>
      <c r="AK12" s="48">
        <f t="shared" si="7"/>
        <v>1</v>
      </c>
      <c r="AL12" s="47">
        <v>1400</v>
      </c>
      <c r="AM12" s="49">
        <v>1400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1157</v>
      </c>
      <c r="H13" s="43">
        <v>1171</v>
      </c>
      <c r="I13" s="43">
        <v>1500</v>
      </c>
      <c r="J13" s="44">
        <v>1181</v>
      </c>
      <c r="K13" s="33"/>
      <c r="L13" s="45">
        <v>3497</v>
      </c>
      <c r="M13" s="45"/>
      <c r="N13" s="45"/>
      <c r="O13" s="45">
        <v>3497</v>
      </c>
      <c r="P13" s="45"/>
      <c r="Q13" s="45"/>
      <c r="R13" s="45">
        <f t="shared" si="0"/>
        <v>3497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3497</v>
      </c>
      <c r="AI13" s="47">
        <f t="shared" si="5"/>
        <v>3497</v>
      </c>
      <c r="AJ13" s="47">
        <f t="shared" si="6"/>
        <v>0</v>
      </c>
      <c r="AK13" s="48">
        <f t="shared" si="7"/>
        <v>1</v>
      </c>
      <c r="AL13" s="47">
        <v>1500</v>
      </c>
      <c r="AM13" s="49">
        <v>1500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909</v>
      </c>
      <c r="H14" s="43">
        <v>675</v>
      </c>
      <c r="I14" s="43"/>
      <c r="J14" s="44">
        <v>2795</v>
      </c>
      <c r="K14" s="33"/>
      <c r="L14" s="45">
        <v>640</v>
      </c>
      <c r="M14" s="45">
        <v>145</v>
      </c>
      <c r="N14" s="45">
        <v>63</v>
      </c>
      <c r="O14" s="45">
        <v>432</v>
      </c>
      <c r="P14" s="45"/>
      <c r="Q14" s="45"/>
      <c r="R14" s="45">
        <f t="shared" si="0"/>
        <v>640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640</v>
      </c>
      <c r="AI14" s="47">
        <f t="shared" si="5"/>
        <v>640</v>
      </c>
      <c r="AJ14" s="47">
        <f t="shared" si="6"/>
        <v>0</v>
      </c>
      <c r="AK14" s="48">
        <f t="shared" si="7"/>
        <v>1</v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10</v>
      </c>
      <c r="D9" s="108" t="s">
        <v>80</v>
      </c>
      <c r="E9" s="108"/>
      <c r="F9" s="108"/>
      <c r="G9" s="30">
        <v>15588</v>
      </c>
      <c r="H9" s="31">
        <v>16283</v>
      </c>
      <c r="I9" s="31">
        <v>21170</v>
      </c>
      <c r="J9" s="32">
        <v>23848</v>
      </c>
      <c r="K9" s="33"/>
      <c r="L9" s="34">
        <v>38654</v>
      </c>
      <c r="M9" s="35">
        <v>15223</v>
      </c>
      <c r="N9" s="35">
        <v>5450</v>
      </c>
      <c r="O9" s="35">
        <v>9170</v>
      </c>
      <c r="P9" s="35">
        <v>8952</v>
      </c>
      <c r="Q9" s="35"/>
      <c r="R9" s="35">
        <f aca="true" t="shared" si="0" ref="R9:R18">SUM(M9:Q9)</f>
        <v>38795</v>
      </c>
      <c r="S9" s="35">
        <f aca="true" t="shared" si="1" ref="S9:S18">R9-L9</f>
        <v>141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38654</v>
      </c>
      <c r="AI9" s="38">
        <f aca="true" t="shared" si="5" ref="AI9:AI18">R9+AE9</f>
        <v>38795</v>
      </c>
      <c r="AJ9" s="38">
        <f aca="true" t="shared" si="6" ref="AJ9:AJ18">AI9-AH9</f>
        <v>141</v>
      </c>
      <c r="AK9" s="39">
        <f aca="true" t="shared" si="7" ref="AK9:AK18">IF(AH9=0,"",AI9/AH9)</f>
        <v>1.003647746675635</v>
      </c>
      <c r="AL9" s="38">
        <v>22999</v>
      </c>
      <c r="AM9" s="40">
        <v>22999</v>
      </c>
    </row>
    <row r="10" spans="2:39" ht="12.75">
      <c r="B10" s="28">
        <v>2</v>
      </c>
      <c r="C10" s="41">
        <v>1</v>
      </c>
      <c r="D10" s="109" t="s">
        <v>81</v>
      </c>
      <c r="E10" s="109"/>
      <c r="F10" s="109"/>
      <c r="G10" s="42">
        <v>12243</v>
      </c>
      <c r="H10" s="43">
        <v>12726</v>
      </c>
      <c r="I10" s="43">
        <v>15670</v>
      </c>
      <c r="J10" s="44">
        <v>16730</v>
      </c>
      <c r="K10" s="33"/>
      <c r="L10" s="45">
        <v>18119</v>
      </c>
      <c r="M10" s="45">
        <v>5488</v>
      </c>
      <c r="N10" s="45">
        <v>2066</v>
      </c>
      <c r="O10" s="45">
        <v>5585</v>
      </c>
      <c r="P10" s="45">
        <v>4980</v>
      </c>
      <c r="Q10" s="45"/>
      <c r="R10" s="45">
        <f t="shared" si="0"/>
        <v>18119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18119</v>
      </c>
      <c r="AI10" s="47">
        <f t="shared" si="5"/>
        <v>18119</v>
      </c>
      <c r="AJ10" s="47">
        <f t="shared" si="6"/>
        <v>0</v>
      </c>
      <c r="AK10" s="48">
        <f t="shared" si="7"/>
        <v>1</v>
      </c>
      <c r="AL10" s="47">
        <v>17119</v>
      </c>
      <c r="AM10" s="49">
        <v>17119</v>
      </c>
    </row>
    <row r="11" spans="2:39" ht="12.75">
      <c r="B11" s="28">
        <v>3</v>
      </c>
      <c r="C11" s="41">
        <v>2</v>
      </c>
      <c r="D11" s="109" t="s">
        <v>82</v>
      </c>
      <c r="E11" s="109"/>
      <c r="F11" s="109"/>
      <c r="G11" s="42">
        <v>925</v>
      </c>
      <c r="H11" s="43">
        <v>959</v>
      </c>
      <c r="I11" s="43">
        <v>1000</v>
      </c>
      <c r="J11" s="44">
        <v>955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09" t="s">
        <v>83</v>
      </c>
      <c r="E12" s="109"/>
      <c r="F12" s="109"/>
      <c r="G12" s="42">
        <v>1058</v>
      </c>
      <c r="H12" s="43">
        <v>1306</v>
      </c>
      <c r="I12" s="43">
        <v>3000</v>
      </c>
      <c r="J12" s="44">
        <v>4064</v>
      </c>
      <c r="K12" s="33"/>
      <c r="L12" s="45">
        <v>17964</v>
      </c>
      <c r="M12" s="45">
        <v>9735</v>
      </c>
      <c r="N12" s="45">
        <v>3384</v>
      </c>
      <c r="O12" s="45">
        <v>2514</v>
      </c>
      <c r="P12" s="45">
        <v>2472</v>
      </c>
      <c r="Q12" s="45"/>
      <c r="R12" s="45">
        <f t="shared" si="0"/>
        <v>18105</v>
      </c>
      <c r="S12" s="45">
        <f t="shared" si="1"/>
        <v>141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17964</v>
      </c>
      <c r="AI12" s="47">
        <f t="shared" si="5"/>
        <v>18105</v>
      </c>
      <c r="AJ12" s="47">
        <f t="shared" si="6"/>
        <v>141</v>
      </c>
      <c r="AK12" s="48">
        <f t="shared" si="7"/>
        <v>1.0078490313961257</v>
      </c>
      <c r="AL12" s="47">
        <v>3380</v>
      </c>
      <c r="AM12" s="49">
        <v>3380</v>
      </c>
    </row>
    <row r="13" spans="2:39" ht="12.75">
      <c r="B13" s="28">
        <v>5</v>
      </c>
      <c r="C13" s="50">
        <v>1</v>
      </c>
      <c r="D13" s="121" t="s">
        <v>84</v>
      </c>
      <c r="E13" s="121"/>
      <c r="F13" s="121"/>
      <c r="G13" s="51"/>
      <c r="H13" s="52">
        <v>170</v>
      </c>
      <c r="I13" s="52">
        <v>170</v>
      </c>
      <c r="J13" s="53">
        <v>87</v>
      </c>
      <c r="K13" s="33"/>
      <c r="L13" s="54">
        <v>350</v>
      </c>
      <c r="M13" s="54"/>
      <c r="N13" s="54"/>
      <c r="O13" s="54"/>
      <c r="P13" s="54">
        <v>350</v>
      </c>
      <c r="Q13" s="54"/>
      <c r="R13" s="54">
        <f t="shared" si="0"/>
        <v>350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350</v>
      </c>
      <c r="AI13" s="56">
        <f t="shared" si="5"/>
        <v>350</v>
      </c>
      <c r="AJ13" s="56">
        <f t="shared" si="6"/>
        <v>0</v>
      </c>
      <c r="AK13" s="57">
        <f t="shared" si="7"/>
        <v>1</v>
      </c>
      <c r="AL13" s="56">
        <v>350</v>
      </c>
      <c r="AM13" s="58">
        <v>350</v>
      </c>
    </row>
    <row r="14" spans="2:39" ht="12.75">
      <c r="B14" s="28">
        <v>6</v>
      </c>
      <c r="C14" s="50">
        <v>2</v>
      </c>
      <c r="D14" s="121" t="s">
        <v>85</v>
      </c>
      <c r="E14" s="121"/>
      <c r="F14" s="121"/>
      <c r="G14" s="51">
        <v>200</v>
      </c>
      <c r="H14" s="52">
        <v>580</v>
      </c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86</v>
      </c>
      <c r="E15" s="121"/>
      <c r="F15" s="121"/>
      <c r="G15" s="51">
        <v>858</v>
      </c>
      <c r="H15" s="52">
        <v>556</v>
      </c>
      <c r="I15" s="52">
        <v>830</v>
      </c>
      <c r="J15" s="53">
        <v>3977</v>
      </c>
      <c r="K15" s="33"/>
      <c r="L15" s="54">
        <v>15614</v>
      </c>
      <c r="M15" s="54">
        <v>9735</v>
      </c>
      <c r="N15" s="54">
        <v>3384</v>
      </c>
      <c r="O15" s="54">
        <v>2514</v>
      </c>
      <c r="P15" s="54">
        <v>122</v>
      </c>
      <c r="Q15" s="54"/>
      <c r="R15" s="54">
        <f t="shared" si="0"/>
        <v>15755</v>
      </c>
      <c r="S15" s="54">
        <f t="shared" si="1"/>
        <v>141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15614</v>
      </c>
      <c r="AI15" s="56">
        <f t="shared" si="5"/>
        <v>15755</v>
      </c>
      <c r="AJ15" s="56">
        <f t="shared" si="6"/>
        <v>141</v>
      </c>
      <c r="AK15" s="57">
        <f t="shared" si="7"/>
        <v>1.0090303573715895</v>
      </c>
      <c r="AL15" s="56">
        <v>1030</v>
      </c>
      <c r="AM15" s="58">
        <v>1030</v>
      </c>
    </row>
    <row r="16" spans="2:39" ht="12.75">
      <c r="B16" s="28">
        <v>8</v>
      </c>
      <c r="C16" s="41">
        <v>4</v>
      </c>
      <c r="D16" s="109" t="s">
        <v>87</v>
      </c>
      <c r="E16" s="109"/>
      <c r="F16" s="109"/>
      <c r="G16" s="42">
        <v>1362</v>
      </c>
      <c r="H16" s="43">
        <v>1292</v>
      </c>
      <c r="I16" s="43">
        <v>1500</v>
      </c>
      <c r="J16" s="44">
        <v>2099</v>
      </c>
      <c r="K16" s="33"/>
      <c r="L16" s="45">
        <v>1571</v>
      </c>
      <c r="M16" s="45"/>
      <c r="N16" s="45"/>
      <c r="O16" s="45">
        <v>71</v>
      </c>
      <c r="P16" s="45">
        <v>1500</v>
      </c>
      <c r="Q16" s="45"/>
      <c r="R16" s="45">
        <f t="shared" si="0"/>
        <v>1571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1571</v>
      </c>
      <c r="AI16" s="47">
        <f t="shared" si="5"/>
        <v>1571</v>
      </c>
      <c r="AJ16" s="47">
        <f t="shared" si="6"/>
        <v>0</v>
      </c>
      <c r="AK16" s="48">
        <f t="shared" si="7"/>
        <v>1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88</v>
      </c>
      <c r="E17" s="121"/>
      <c r="F17" s="121"/>
      <c r="G17" s="51">
        <v>1250</v>
      </c>
      <c r="H17" s="52">
        <v>1200</v>
      </c>
      <c r="I17" s="52">
        <v>1500</v>
      </c>
      <c r="J17" s="53">
        <v>1550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89</v>
      </c>
      <c r="E18" s="121"/>
      <c r="F18" s="121"/>
      <c r="G18" s="51">
        <v>112</v>
      </c>
      <c r="H18" s="52">
        <v>92</v>
      </c>
      <c r="I18" s="52"/>
      <c r="J18" s="53">
        <v>549</v>
      </c>
      <c r="K18" s="33"/>
      <c r="L18" s="54">
        <v>71</v>
      </c>
      <c r="M18" s="54"/>
      <c r="N18" s="54"/>
      <c r="O18" s="54">
        <v>71</v>
      </c>
      <c r="P18" s="54"/>
      <c r="Q18" s="54"/>
      <c r="R18" s="54">
        <f t="shared" si="0"/>
        <v>71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71</v>
      </c>
      <c r="AI18" s="56">
        <f t="shared" si="5"/>
        <v>71</v>
      </c>
      <c r="AJ18" s="56">
        <f t="shared" si="6"/>
        <v>0</v>
      </c>
      <c r="AK18" s="57">
        <f t="shared" si="7"/>
        <v>1</v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90</v>
      </c>
      <c r="C2" s="123"/>
      <c r="D2" s="124" t="s">
        <v>91</v>
      </c>
      <c r="E2" s="124"/>
      <c r="F2" s="124"/>
      <c r="G2" s="124"/>
      <c r="H2" s="124" t="s">
        <v>92</v>
      </c>
      <c r="I2" s="124"/>
      <c r="J2" s="124"/>
      <c r="K2" s="124"/>
      <c r="L2" s="124" t="s">
        <v>93</v>
      </c>
      <c r="M2" s="2"/>
    </row>
    <row r="3" spans="1:13" ht="36">
      <c r="A3" s="2"/>
      <c r="B3" s="122"/>
      <c r="C3" s="123"/>
      <c r="D3" s="60" t="s">
        <v>94</v>
      </c>
      <c r="E3" s="61" t="s">
        <v>95</v>
      </c>
      <c r="F3" s="61" t="s">
        <v>96</v>
      </c>
      <c r="G3" s="125" t="s">
        <v>97</v>
      </c>
      <c r="H3" s="60" t="s">
        <v>94</v>
      </c>
      <c r="I3" s="61" t="s">
        <v>95</v>
      </c>
      <c r="J3" s="61" t="s">
        <v>96</v>
      </c>
      <c r="K3" s="124" t="s">
        <v>97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98</v>
      </c>
      <c r="G4" s="125"/>
      <c r="H4" s="60" t="s">
        <v>2</v>
      </c>
      <c r="I4" s="61" t="s">
        <v>3</v>
      </c>
      <c r="J4" s="61" t="s">
        <v>98</v>
      </c>
      <c r="K4" s="124"/>
      <c r="L4" s="124"/>
      <c r="M4" s="2"/>
    </row>
    <row r="5" spans="1:13" ht="12.75">
      <c r="A5" s="2"/>
      <c r="B5" s="63" t="s">
        <v>99</v>
      </c>
      <c r="C5" s="64" t="s">
        <v>100</v>
      </c>
      <c r="D5" s="65">
        <v>1091029</v>
      </c>
      <c r="E5" s="66">
        <v>272</v>
      </c>
      <c r="F5" s="66">
        <v>122734</v>
      </c>
      <c r="G5" s="66">
        <f aca="true" t="shared" si="0" ref="G5:G16">SUM(D5:F5)</f>
        <v>1214035</v>
      </c>
      <c r="H5" s="66">
        <v>1251420</v>
      </c>
      <c r="I5" s="66">
        <v>100000</v>
      </c>
      <c r="J5" s="66"/>
      <c r="K5" s="66">
        <f aca="true" t="shared" si="1" ref="K5:K16">SUM(H5:J5)</f>
        <v>1351420</v>
      </c>
      <c r="L5" s="67">
        <f aca="true" t="shared" si="2" ref="L5:L17">IF(G5&lt;&gt;0,K5/G5*100,"")</f>
        <v>111.31639532632913</v>
      </c>
      <c r="M5" s="2"/>
    </row>
    <row r="6" spans="1:13" ht="12.75">
      <c r="A6" s="2"/>
      <c r="B6" s="68">
        <f aca="true" t="shared" si="3" ref="B6:B17">B5+1</f>
        <v>2</v>
      </c>
      <c r="C6" s="69" t="s">
        <v>101</v>
      </c>
      <c r="D6" s="70">
        <f>SUM(D7:D16)</f>
        <v>948573</v>
      </c>
      <c r="E6" s="70">
        <f>SUM(E7:E16)</f>
        <v>265462</v>
      </c>
      <c r="F6" s="70">
        <f>SUM(F7:F16)</f>
        <v>0</v>
      </c>
      <c r="G6" s="70">
        <f t="shared" si="0"/>
        <v>1214035</v>
      </c>
      <c r="H6" s="70">
        <f>SUM(H7:H16)</f>
        <v>1091497</v>
      </c>
      <c r="I6" s="70">
        <f>SUM(I7:I16)</f>
        <v>128236</v>
      </c>
      <c r="J6" s="70">
        <f>SUM(J7:J16)</f>
        <v>0</v>
      </c>
      <c r="K6" s="71">
        <f t="shared" si="1"/>
        <v>1219733</v>
      </c>
      <c r="L6" s="72">
        <f t="shared" si="2"/>
        <v>100.46934396454796</v>
      </c>
      <c r="M6" s="2"/>
    </row>
    <row r="7" spans="1:13" ht="12.75">
      <c r="A7" s="2"/>
      <c r="B7" s="73">
        <f t="shared" si="3"/>
        <v>3</v>
      </c>
      <c r="C7" s="74" t="s">
        <v>102</v>
      </c>
      <c r="D7" s="75">
        <v>165548</v>
      </c>
      <c r="E7" s="75">
        <v>4100</v>
      </c>
      <c r="F7" s="75"/>
      <c r="G7" s="76">
        <f t="shared" si="0"/>
        <v>169648</v>
      </c>
      <c r="H7" s="77">
        <v>173924</v>
      </c>
      <c r="I7" s="77">
        <v>6876</v>
      </c>
      <c r="J7" s="78"/>
      <c r="K7" s="76">
        <f t="shared" si="1"/>
        <v>180800</v>
      </c>
      <c r="L7" s="72">
        <f t="shared" si="2"/>
        <v>106.5736112421013</v>
      </c>
      <c r="M7" s="2"/>
    </row>
    <row r="8" spans="1:13" ht="12.75">
      <c r="A8" s="2"/>
      <c r="B8" s="73">
        <f t="shared" si="3"/>
        <v>4</v>
      </c>
      <c r="C8" s="74" t="s">
        <v>103</v>
      </c>
      <c r="D8" s="75">
        <v>18112</v>
      </c>
      <c r="E8" s="75">
        <v>12285</v>
      </c>
      <c r="F8" s="75"/>
      <c r="G8" s="76">
        <f t="shared" si="0"/>
        <v>30397</v>
      </c>
      <c r="H8" s="77">
        <v>11628</v>
      </c>
      <c r="I8" s="77">
        <v>5324</v>
      </c>
      <c r="J8" s="78"/>
      <c r="K8" s="76">
        <f t="shared" si="1"/>
        <v>16952</v>
      </c>
      <c r="L8" s="72">
        <f t="shared" si="2"/>
        <v>55.76866138105734</v>
      </c>
      <c r="M8" s="2"/>
    </row>
    <row r="9" spans="1:13" ht="12.75">
      <c r="A9" s="2"/>
      <c r="B9" s="73">
        <f t="shared" si="3"/>
        <v>5</v>
      </c>
      <c r="C9" s="74" t="s">
        <v>104</v>
      </c>
      <c r="D9" s="75">
        <v>43358</v>
      </c>
      <c r="E9" s="75"/>
      <c r="F9" s="75"/>
      <c r="G9" s="76">
        <f t="shared" si="0"/>
        <v>43358</v>
      </c>
      <c r="H9" s="77">
        <v>51796</v>
      </c>
      <c r="I9" s="77">
        <v>19984</v>
      </c>
      <c r="J9" s="78"/>
      <c r="K9" s="76">
        <f t="shared" si="1"/>
        <v>71780</v>
      </c>
      <c r="L9" s="72">
        <f t="shared" si="2"/>
        <v>165.55191660131925</v>
      </c>
      <c r="M9" s="2"/>
    </row>
    <row r="10" spans="1:13" ht="12.75">
      <c r="A10" s="2"/>
      <c r="B10" s="73">
        <f t="shared" si="3"/>
        <v>6</v>
      </c>
      <c r="C10" s="74" t="s">
        <v>105</v>
      </c>
      <c r="D10" s="75">
        <v>19459</v>
      </c>
      <c r="E10" s="75">
        <v>212024</v>
      </c>
      <c r="F10" s="75"/>
      <c r="G10" s="76">
        <f t="shared" si="0"/>
        <v>231483</v>
      </c>
      <c r="H10" s="77">
        <v>14056</v>
      </c>
      <c r="I10" s="77">
        <v>25901</v>
      </c>
      <c r="J10" s="78"/>
      <c r="K10" s="76">
        <f t="shared" si="1"/>
        <v>39957</v>
      </c>
      <c r="L10" s="72">
        <f t="shared" si="2"/>
        <v>17.261310765801376</v>
      </c>
      <c r="M10" s="2"/>
    </row>
    <row r="11" spans="1:13" ht="12.75">
      <c r="A11" s="2"/>
      <c r="B11" s="73">
        <f t="shared" si="3"/>
        <v>7</v>
      </c>
      <c r="C11" s="74" t="s">
        <v>106</v>
      </c>
      <c r="D11" s="75">
        <v>588915</v>
      </c>
      <c r="E11" s="75">
        <v>2990</v>
      </c>
      <c r="F11" s="75"/>
      <c r="G11" s="76">
        <f t="shared" si="0"/>
        <v>591905</v>
      </c>
      <c r="H11" s="77">
        <v>724005</v>
      </c>
      <c r="I11" s="77">
        <v>4950</v>
      </c>
      <c r="J11" s="78"/>
      <c r="K11" s="76">
        <f t="shared" si="1"/>
        <v>728955</v>
      </c>
      <c r="L11" s="72">
        <f t="shared" si="2"/>
        <v>123.15405343762936</v>
      </c>
      <c r="M11" s="2"/>
    </row>
    <row r="12" spans="1:13" ht="12.75">
      <c r="A12" s="2"/>
      <c r="B12" s="73">
        <f t="shared" si="3"/>
        <v>8</v>
      </c>
      <c r="C12" s="74" t="s">
        <v>107</v>
      </c>
      <c r="D12" s="75">
        <v>35939</v>
      </c>
      <c r="E12" s="75">
        <v>2000</v>
      </c>
      <c r="F12" s="75"/>
      <c r="G12" s="76">
        <f t="shared" si="0"/>
        <v>37939</v>
      </c>
      <c r="H12" s="77">
        <v>20377</v>
      </c>
      <c r="I12" s="77">
        <v>38241</v>
      </c>
      <c r="J12" s="78"/>
      <c r="K12" s="76">
        <f t="shared" si="1"/>
        <v>58618</v>
      </c>
      <c r="L12" s="72">
        <f t="shared" si="2"/>
        <v>154.50591739371094</v>
      </c>
      <c r="M12" s="2"/>
    </row>
    <row r="13" spans="1:13" ht="12.75">
      <c r="A13" s="2"/>
      <c r="B13" s="73">
        <f t="shared" si="3"/>
        <v>9</v>
      </c>
      <c r="C13" s="74" t="s">
        <v>108</v>
      </c>
      <c r="D13" s="75">
        <v>14000</v>
      </c>
      <c r="E13" s="75">
        <v>17000</v>
      </c>
      <c r="F13" s="75"/>
      <c r="G13" s="76">
        <f t="shared" si="0"/>
        <v>31000</v>
      </c>
      <c r="H13" s="77">
        <v>14850</v>
      </c>
      <c r="I13" s="77">
        <v>14000</v>
      </c>
      <c r="J13" s="78"/>
      <c r="K13" s="76">
        <f t="shared" si="1"/>
        <v>28850</v>
      </c>
      <c r="L13" s="72">
        <f t="shared" si="2"/>
        <v>93.06451612903226</v>
      </c>
      <c r="M13" s="2"/>
    </row>
    <row r="14" spans="1:13" ht="12.75">
      <c r="A14" s="2"/>
      <c r="B14" s="73">
        <f t="shared" si="3"/>
        <v>10</v>
      </c>
      <c r="C14" s="74" t="s">
        <v>109</v>
      </c>
      <c r="D14" s="75">
        <v>26975</v>
      </c>
      <c r="E14" s="75">
        <v>15063</v>
      </c>
      <c r="F14" s="75"/>
      <c r="G14" s="76">
        <f t="shared" si="0"/>
        <v>42038</v>
      </c>
      <c r="H14" s="77">
        <v>31001</v>
      </c>
      <c r="I14" s="77">
        <v>12960</v>
      </c>
      <c r="J14" s="78"/>
      <c r="K14" s="76">
        <f t="shared" si="1"/>
        <v>43961</v>
      </c>
      <c r="L14" s="72">
        <f t="shared" si="2"/>
        <v>104.57443265616824</v>
      </c>
      <c r="M14" s="2"/>
    </row>
    <row r="15" spans="1:13" ht="12.75">
      <c r="A15" s="2"/>
      <c r="B15" s="73">
        <f t="shared" si="3"/>
        <v>11</v>
      </c>
      <c r="C15" s="74" t="s">
        <v>110</v>
      </c>
      <c r="D15" s="75">
        <v>9806</v>
      </c>
      <c r="E15" s="75"/>
      <c r="F15" s="75"/>
      <c r="G15" s="76">
        <f t="shared" si="0"/>
        <v>9806</v>
      </c>
      <c r="H15" s="77">
        <v>11065</v>
      </c>
      <c r="I15" s="77"/>
      <c r="J15" s="78"/>
      <c r="K15" s="76">
        <f t="shared" si="1"/>
        <v>11065</v>
      </c>
      <c r="L15" s="72">
        <f t="shared" si="2"/>
        <v>112.83907811543952</v>
      </c>
      <c r="M15" s="2"/>
    </row>
    <row r="16" spans="1:13" ht="12.75">
      <c r="A16" s="2"/>
      <c r="B16" s="73">
        <f t="shared" si="3"/>
        <v>12</v>
      </c>
      <c r="C16" s="74" t="s">
        <v>111</v>
      </c>
      <c r="D16" s="75">
        <v>26461</v>
      </c>
      <c r="E16" s="75"/>
      <c r="F16" s="75"/>
      <c r="G16" s="76">
        <f t="shared" si="0"/>
        <v>26461</v>
      </c>
      <c r="H16" s="77">
        <v>38795</v>
      </c>
      <c r="I16" s="77"/>
      <c r="J16" s="78"/>
      <c r="K16" s="76">
        <f t="shared" si="1"/>
        <v>38795</v>
      </c>
      <c r="L16" s="72">
        <f t="shared" si="2"/>
        <v>146.6119950115264</v>
      </c>
      <c r="M16" s="2"/>
    </row>
    <row r="17" spans="1:13" ht="12.75">
      <c r="A17" s="2"/>
      <c r="B17" s="79">
        <f t="shared" si="3"/>
        <v>13</v>
      </c>
      <c r="C17" s="80" t="s">
        <v>112</v>
      </c>
      <c r="D17" s="81">
        <f aca="true" t="shared" si="4" ref="D17:K17">D5-D6</f>
        <v>142456</v>
      </c>
      <c r="E17" s="82">
        <f t="shared" si="4"/>
        <v>-265190</v>
      </c>
      <c r="F17" s="82">
        <f t="shared" si="4"/>
        <v>122734</v>
      </c>
      <c r="G17" s="82">
        <f t="shared" si="4"/>
        <v>0</v>
      </c>
      <c r="H17" s="82">
        <f t="shared" si="4"/>
        <v>159923</v>
      </c>
      <c r="I17" s="82">
        <f t="shared" si="4"/>
        <v>-28236</v>
      </c>
      <c r="J17" s="82">
        <f t="shared" si="4"/>
        <v>0</v>
      </c>
      <c r="K17" s="82">
        <f t="shared" si="4"/>
        <v>131687</v>
      </c>
      <c r="L17" s="83">
        <f t="shared" si="2"/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116</v>
      </c>
      <c r="E7" s="126"/>
      <c r="F7" s="127"/>
      <c r="G7" s="91">
        <v>173924</v>
      </c>
      <c r="H7" s="92">
        <v>6876</v>
      </c>
      <c r="I7" s="91">
        <v>174060</v>
      </c>
      <c r="J7" s="92"/>
      <c r="K7" s="91">
        <v>174060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168363</v>
      </c>
      <c r="H8" s="69">
        <v>4900</v>
      </c>
      <c r="I8" s="94">
        <v>171160</v>
      </c>
      <c r="J8" s="69"/>
      <c r="K8" s="94">
        <v>171160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>
        <v>24</v>
      </c>
      <c r="H9" s="69">
        <v>1976</v>
      </c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1400</v>
      </c>
      <c r="H10" s="69"/>
      <c r="I10" s="94">
        <v>1400</v>
      </c>
      <c r="J10" s="69"/>
      <c r="K10" s="94">
        <v>1400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3497</v>
      </c>
      <c r="H11" s="69"/>
      <c r="I11" s="94">
        <v>1500</v>
      </c>
      <c r="J11" s="69"/>
      <c r="K11" s="94">
        <v>1500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>
        <v>640</v>
      </c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117</v>
      </c>
      <c r="E7" s="126"/>
      <c r="F7" s="127"/>
      <c r="G7" s="91">
        <v>11628</v>
      </c>
      <c r="H7" s="92">
        <v>5324</v>
      </c>
      <c r="I7" s="91">
        <v>13824</v>
      </c>
      <c r="J7" s="92"/>
      <c r="K7" s="91">
        <v>13824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5806</v>
      </c>
      <c r="H8" s="69"/>
      <c r="I8" s="94">
        <v>5678</v>
      </c>
      <c r="J8" s="69"/>
      <c r="K8" s="94">
        <v>5678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4510</v>
      </c>
      <c r="H9" s="69">
        <v>3000</v>
      </c>
      <c r="I9" s="94">
        <v>4617</v>
      </c>
      <c r="J9" s="69"/>
      <c r="K9" s="94">
        <v>4617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1312</v>
      </c>
      <c r="H10" s="69">
        <v>2324</v>
      </c>
      <c r="I10" s="94">
        <v>3529</v>
      </c>
      <c r="J10" s="69"/>
      <c r="K10" s="94">
        <v>3529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623</v>
      </c>
      <c r="H11" s="98">
        <v>2324</v>
      </c>
      <c r="I11" s="97">
        <v>2766</v>
      </c>
      <c r="J11" s="98"/>
      <c r="K11" s="97">
        <v>2766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689</v>
      </c>
      <c r="H12" s="98"/>
      <c r="I12" s="97">
        <v>763</v>
      </c>
      <c r="J12" s="98"/>
      <c r="K12" s="97">
        <v>763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118</v>
      </c>
      <c r="E7" s="126"/>
      <c r="F7" s="127"/>
      <c r="G7" s="91">
        <v>51796</v>
      </c>
      <c r="H7" s="92">
        <v>19984</v>
      </c>
      <c r="I7" s="91">
        <v>71780</v>
      </c>
      <c r="J7" s="92">
        <v>2000</v>
      </c>
      <c r="K7" s="91">
        <v>71780</v>
      </c>
      <c r="L7" s="93">
        <v>2000</v>
      </c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50780</v>
      </c>
      <c r="H8" s="69"/>
      <c r="I8" s="94">
        <v>50780</v>
      </c>
      <c r="J8" s="69"/>
      <c r="K8" s="94">
        <v>50780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1000</v>
      </c>
      <c r="H9" s="69"/>
      <c r="I9" s="94">
        <v>1000</v>
      </c>
      <c r="J9" s="69">
        <v>2000</v>
      </c>
      <c r="K9" s="94">
        <v>1000</v>
      </c>
      <c r="L9" s="95">
        <v>2000</v>
      </c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16</v>
      </c>
      <c r="H10" s="69">
        <v>19984</v>
      </c>
      <c r="I10" s="94">
        <v>20000</v>
      </c>
      <c r="J10" s="69"/>
      <c r="K10" s="94">
        <v>20000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119</v>
      </c>
      <c r="E7" s="126"/>
      <c r="F7" s="127"/>
      <c r="G7" s="91">
        <v>14056</v>
      </c>
      <c r="H7" s="92">
        <v>25901</v>
      </c>
      <c r="I7" s="91">
        <v>29296</v>
      </c>
      <c r="J7" s="92">
        <v>51231</v>
      </c>
      <c r="K7" s="91">
        <v>29296</v>
      </c>
      <c r="L7" s="93">
        <v>51231</v>
      </c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13910</v>
      </c>
      <c r="H8" s="69"/>
      <c r="I8" s="94">
        <v>29296</v>
      </c>
      <c r="J8" s="69"/>
      <c r="K8" s="94">
        <v>29296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>
        <v>146</v>
      </c>
      <c r="H9" s="69">
        <v>25901</v>
      </c>
      <c r="I9" s="94"/>
      <c r="J9" s="69">
        <v>51231</v>
      </c>
      <c r="K9" s="94"/>
      <c r="L9" s="95">
        <v>51231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120</v>
      </c>
      <c r="E7" s="126"/>
      <c r="F7" s="127"/>
      <c r="G7" s="91">
        <v>724005</v>
      </c>
      <c r="H7" s="92">
        <v>4950</v>
      </c>
      <c r="I7" s="91">
        <v>586520</v>
      </c>
      <c r="J7" s="92"/>
      <c r="K7" s="91">
        <v>586520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137377</v>
      </c>
      <c r="H8" s="69"/>
      <c r="I8" s="94">
        <v>122720</v>
      </c>
      <c r="J8" s="69"/>
      <c r="K8" s="94">
        <v>122720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513428</v>
      </c>
      <c r="H9" s="69">
        <v>4950</v>
      </c>
      <c r="I9" s="94">
        <v>390600</v>
      </c>
      <c r="J9" s="69"/>
      <c r="K9" s="94">
        <v>390600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44631</v>
      </c>
      <c r="H10" s="98">
        <v>4950</v>
      </c>
      <c r="I10" s="97">
        <v>500</v>
      </c>
      <c r="J10" s="98"/>
      <c r="K10" s="97">
        <v>500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468797</v>
      </c>
      <c r="H11" s="98"/>
      <c r="I11" s="97">
        <v>390100</v>
      </c>
      <c r="J11" s="98"/>
      <c r="K11" s="97">
        <v>390100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59450</v>
      </c>
      <c r="H12" s="69"/>
      <c r="I12" s="94">
        <v>59450</v>
      </c>
      <c r="J12" s="69"/>
      <c r="K12" s="94">
        <v>59450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13750</v>
      </c>
      <c r="H13" s="69"/>
      <c r="I13" s="94">
        <v>13750</v>
      </c>
      <c r="J13" s="69"/>
      <c r="K13" s="94">
        <v>13750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121</v>
      </c>
      <c r="E7" s="126"/>
      <c r="F7" s="127"/>
      <c r="G7" s="91">
        <v>20377</v>
      </c>
      <c r="H7" s="92">
        <v>38241</v>
      </c>
      <c r="I7" s="91">
        <v>35004</v>
      </c>
      <c r="J7" s="92"/>
      <c r="K7" s="91">
        <v>35004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16204</v>
      </c>
      <c r="H8" s="69"/>
      <c r="I8" s="94">
        <v>12504</v>
      </c>
      <c r="J8" s="69"/>
      <c r="K8" s="94">
        <v>12504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1500</v>
      </c>
      <c r="H9" s="69"/>
      <c r="I9" s="94">
        <v>1500</v>
      </c>
      <c r="J9" s="69"/>
      <c r="K9" s="94">
        <v>1500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500</v>
      </c>
      <c r="H11" s="69"/>
      <c r="I11" s="94">
        <v>500</v>
      </c>
      <c r="J11" s="69"/>
      <c r="K11" s="94">
        <v>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>
        <v>1673</v>
      </c>
      <c r="H12" s="69">
        <v>38241</v>
      </c>
      <c r="I12" s="94">
        <v>20000</v>
      </c>
      <c r="J12" s="69"/>
      <c r="K12" s="94">
        <v>20000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122</v>
      </c>
      <c r="E7" s="126"/>
      <c r="F7" s="127"/>
      <c r="G7" s="91">
        <v>14850</v>
      </c>
      <c r="H7" s="92">
        <v>14000</v>
      </c>
      <c r="I7" s="91">
        <v>12850</v>
      </c>
      <c r="J7" s="92"/>
      <c r="K7" s="91">
        <v>12850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66</v>
      </c>
      <c r="E8" s="128"/>
      <c r="F8" s="129"/>
      <c r="G8" s="94">
        <v>12500</v>
      </c>
      <c r="H8" s="69">
        <v>14000</v>
      </c>
      <c r="I8" s="94">
        <v>10500</v>
      </c>
      <c r="J8" s="69"/>
      <c r="K8" s="94">
        <v>10500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67</v>
      </c>
      <c r="E9" s="128"/>
      <c r="F9" s="129"/>
      <c r="G9" s="94">
        <v>2350</v>
      </c>
      <c r="H9" s="69"/>
      <c r="I9" s="94">
        <v>2350</v>
      </c>
      <c r="J9" s="69"/>
      <c r="K9" s="94">
        <v>2350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123</v>
      </c>
      <c r="E7" s="126"/>
      <c r="F7" s="127"/>
      <c r="G7" s="91">
        <v>31001</v>
      </c>
      <c r="H7" s="92">
        <v>12960</v>
      </c>
      <c r="I7" s="91">
        <v>27361</v>
      </c>
      <c r="J7" s="92">
        <v>15000</v>
      </c>
      <c r="K7" s="91">
        <v>27361</v>
      </c>
      <c r="L7" s="93">
        <v>15000</v>
      </c>
      <c r="M7" s="2"/>
    </row>
    <row r="8" spans="1:13" ht="12.75">
      <c r="A8" s="2"/>
      <c r="B8" s="89">
        <v>2</v>
      </c>
      <c r="C8" s="88">
        <v>1</v>
      </c>
      <c r="D8" s="128" t="s">
        <v>70</v>
      </c>
      <c r="E8" s="128"/>
      <c r="F8" s="129"/>
      <c r="G8" s="94">
        <v>27401</v>
      </c>
      <c r="H8" s="69">
        <v>8786</v>
      </c>
      <c r="I8" s="94">
        <v>24361</v>
      </c>
      <c r="J8" s="69">
        <v>5000</v>
      </c>
      <c r="K8" s="94">
        <v>24361</v>
      </c>
      <c r="L8" s="95">
        <v>5000</v>
      </c>
      <c r="M8" s="2"/>
    </row>
    <row r="9" spans="1:13" ht="12.75">
      <c r="A9" s="2"/>
      <c r="B9" s="89">
        <v>3</v>
      </c>
      <c r="C9" s="88">
        <v>2</v>
      </c>
      <c r="D9" s="128" t="s">
        <v>71</v>
      </c>
      <c r="E9" s="128"/>
      <c r="F9" s="129"/>
      <c r="G9" s="94">
        <v>3600</v>
      </c>
      <c r="H9" s="69"/>
      <c r="I9" s="94">
        <v>3000</v>
      </c>
      <c r="J9" s="69"/>
      <c r="K9" s="94">
        <v>3000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72</v>
      </c>
      <c r="E10" s="128"/>
      <c r="F10" s="129"/>
      <c r="G10" s="94"/>
      <c r="H10" s="69">
        <v>4174</v>
      </c>
      <c r="I10" s="94"/>
      <c r="J10" s="69">
        <v>10000</v>
      </c>
      <c r="K10" s="94"/>
      <c r="L10" s="95">
        <v>10000</v>
      </c>
      <c r="M10" s="2"/>
    </row>
    <row r="11" spans="1:13" ht="12.75">
      <c r="A11" s="2"/>
      <c r="B11" s="89">
        <v>5</v>
      </c>
      <c r="C11" s="88">
        <v>4</v>
      </c>
      <c r="D11" s="128" t="s">
        <v>73</v>
      </c>
      <c r="E11" s="128"/>
      <c r="F11" s="129"/>
      <c r="G11" s="94"/>
      <c r="H11" s="69"/>
      <c r="I11" s="94"/>
      <c r="J11" s="69"/>
      <c r="K11" s="94"/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O28" sqref="O28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421875" style="0" customWidth="1"/>
    <col min="9" max="9" width="8.7109375" style="0" customWidth="1"/>
    <col min="10" max="10" width="10.14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12042</v>
      </c>
      <c r="H9" s="31">
        <v>42432</v>
      </c>
      <c r="I9" s="31">
        <v>33539</v>
      </c>
      <c r="J9" s="32">
        <v>29774</v>
      </c>
      <c r="K9" s="33"/>
      <c r="L9" s="34">
        <v>13824</v>
      </c>
      <c r="M9" s="35">
        <v>3377</v>
      </c>
      <c r="N9" s="35">
        <v>1473</v>
      </c>
      <c r="O9" s="35">
        <v>6743</v>
      </c>
      <c r="P9" s="35">
        <v>35</v>
      </c>
      <c r="Q9" s="35"/>
      <c r="R9" s="35">
        <f aca="true" t="shared" si="0" ref="R9:R14">SUM(M9:Q9)</f>
        <v>11628</v>
      </c>
      <c r="S9" s="35">
        <f aca="true" t="shared" si="1" ref="S9:S14">R9-L9</f>
        <v>-2196</v>
      </c>
      <c r="T9" s="33"/>
      <c r="U9" s="35">
        <v>3000</v>
      </c>
      <c r="V9" s="35"/>
      <c r="W9" s="35"/>
      <c r="X9" s="35"/>
      <c r="Y9" s="35"/>
      <c r="Z9" s="35"/>
      <c r="AA9" s="35">
        <v>5324</v>
      </c>
      <c r="AB9" s="35"/>
      <c r="AC9" s="35"/>
      <c r="AD9" s="35"/>
      <c r="AE9" s="35">
        <f aca="true" t="shared" si="2" ref="AE9:AE14">SUM(V9:AD9)</f>
        <v>5324</v>
      </c>
      <c r="AF9" s="35">
        <f aca="true" t="shared" si="3" ref="AF9:AF14">AE9-U9</f>
        <v>2324</v>
      </c>
      <c r="AG9" s="36"/>
      <c r="AH9" s="37">
        <f aca="true" t="shared" si="4" ref="AH9:AH14">L9+U9</f>
        <v>16824</v>
      </c>
      <c r="AI9" s="38">
        <f aca="true" t="shared" si="5" ref="AI9:AI14">R9+AE9</f>
        <v>16952</v>
      </c>
      <c r="AJ9" s="38">
        <f aca="true" t="shared" si="6" ref="AJ9:AJ14">AI9-AH9</f>
        <v>128</v>
      </c>
      <c r="AK9" s="39">
        <f aca="true" t="shared" si="7" ref="AK9:AK14">IF(AH9=0,"",AI9/AH9)</f>
        <v>1.0076081787922015</v>
      </c>
      <c r="AL9" s="38">
        <v>13824</v>
      </c>
      <c r="AM9" s="40">
        <v>13824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6320</v>
      </c>
      <c r="H10" s="43">
        <v>5561</v>
      </c>
      <c r="I10" s="43">
        <v>5493</v>
      </c>
      <c r="J10" s="44">
        <v>5717</v>
      </c>
      <c r="K10" s="33"/>
      <c r="L10" s="45">
        <v>5678</v>
      </c>
      <c r="M10" s="45">
        <v>3377</v>
      </c>
      <c r="N10" s="45">
        <v>1248</v>
      </c>
      <c r="O10" s="45">
        <v>1146</v>
      </c>
      <c r="P10" s="45">
        <v>35</v>
      </c>
      <c r="Q10" s="45"/>
      <c r="R10" s="45">
        <f t="shared" si="0"/>
        <v>5806</v>
      </c>
      <c r="S10" s="45">
        <f t="shared" si="1"/>
        <v>128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5678</v>
      </c>
      <c r="AI10" s="47">
        <f t="shared" si="5"/>
        <v>5806</v>
      </c>
      <c r="AJ10" s="47">
        <f t="shared" si="6"/>
        <v>128</v>
      </c>
      <c r="AK10" s="48">
        <f t="shared" si="7"/>
        <v>1.0225431489961254</v>
      </c>
      <c r="AL10" s="47">
        <v>5678</v>
      </c>
      <c r="AM10" s="49">
        <v>5678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2892</v>
      </c>
      <c r="H11" s="43">
        <v>35101</v>
      </c>
      <c r="I11" s="43">
        <v>24517</v>
      </c>
      <c r="J11" s="44">
        <v>18598</v>
      </c>
      <c r="K11" s="33"/>
      <c r="L11" s="45">
        <v>4617</v>
      </c>
      <c r="M11" s="45"/>
      <c r="N11" s="45">
        <v>115</v>
      </c>
      <c r="O11" s="45">
        <v>4395</v>
      </c>
      <c r="P11" s="45"/>
      <c r="Q11" s="45"/>
      <c r="R11" s="45">
        <f t="shared" si="0"/>
        <v>4510</v>
      </c>
      <c r="S11" s="45">
        <f t="shared" si="1"/>
        <v>-107</v>
      </c>
      <c r="T11" s="33"/>
      <c r="U11" s="45">
        <v>3000</v>
      </c>
      <c r="V11" s="45"/>
      <c r="W11" s="45"/>
      <c r="X11" s="45"/>
      <c r="Y11" s="45"/>
      <c r="Z11" s="45"/>
      <c r="AA11" s="45">
        <v>3000</v>
      </c>
      <c r="AB11" s="45"/>
      <c r="AC11" s="45"/>
      <c r="AD11" s="45"/>
      <c r="AE11" s="45">
        <f t="shared" si="2"/>
        <v>3000</v>
      </c>
      <c r="AF11" s="45">
        <f t="shared" si="3"/>
        <v>0</v>
      </c>
      <c r="AG11" s="36"/>
      <c r="AH11" s="46">
        <f t="shared" si="4"/>
        <v>7617</v>
      </c>
      <c r="AI11" s="47">
        <f t="shared" si="5"/>
        <v>7510</v>
      </c>
      <c r="AJ11" s="47">
        <f t="shared" si="6"/>
        <v>-107</v>
      </c>
      <c r="AK11" s="48">
        <f t="shared" si="7"/>
        <v>0.9859524747275831</v>
      </c>
      <c r="AL11" s="47">
        <v>4617</v>
      </c>
      <c r="AM11" s="49">
        <v>4617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>
        <v>2830</v>
      </c>
      <c r="H12" s="43">
        <v>1770</v>
      </c>
      <c r="I12" s="43">
        <v>3529</v>
      </c>
      <c r="J12" s="44">
        <v>5459</v>
      </c>
      <c r="K12" s="33"/>
      <c r="L12" s="45">
        <v>3529</v>
      </c>
      <c r="M12" s="45"/>
      <c r="N12" s="45">
        <v>110</v>
      </c>
      <c r="O12" s="45">
        <v>1202</v>
      </c>
      <c r="P12" s="45"/>
      <c r="Q12" s="45"/>
      <c r="R12" s="45">
        <f t="shared" si="0"/>
        <v>1312</v>
      </c>
      <c r="S12" s="45">
        <f t="shared" si="1"/>
        <v>-2217</v>
      </c>
      <c r="T12" s="33"/>
      <c r="U12" s="45"/>
      <c r="V12" s="45"/>
      <c r="W12" s="45"/>
      <c r="X12" s="45"/>
      <c r="Y12" s="45"/>
      <c r="Z12" s="45"/>
      <c r="AA12" s="45">
        <v>2324</v>
      </c>
      <c r="AB12" s="45"/>
      <c r="AC12" s="45"/>
      <c r="AD12" s="45"/>
      <c r="AE12" s="45">
        <f t="shared" si="2"/>
        <v>2324</v>
      </c>
      <c r="AF12" s="45">
        <f t="shared" si="3"/>
        <v>2324</v>
      </c>
      <c r="AG12" s="36"/>
      <c r="AH12" s="46">
        <f t="shared" si="4"/>
        <v>3529</v>
      </c>
      <c r="AI12" s="47">
        <f t="shared" si="5"/>
        <v>3636</v>
      </c>
      <c r="AJ12" s="47">
        <f t="shared" si="6"/>
        <v>107</v>
      </c>
      <c r="AK12" s="48">
        <f t="shared" si="7"/>
        <v>1.0303202040238029</v>
      </c>
      <c r="AL12" s="47">
        <v>3529</v>
      </c>
      <c r="AM12" s="49">
        <v>3529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2290</v>
      </c>
      <c r="H13" s="52">
        <v>1149</v>
      </c>
      <c r="I13" s="52">
        <v>2766</v>
      </c>
      <c r="J13" s="53">
        <v>4803</v>
      </c>
      <c r="K13" s="33"/>
      <c r="L13" s="54">
        <v>2766</v>
      </c>
      <c r="M13" s="54"/>
      <c r="N13" s="54">
        <v>36</v>
      </c>
      <c r="O13" s="54">
        <v>587</v>
      </c>
      <c r="P13" s="54"/>
      <c r="Q13" s="54"/>
      <c r="R13" s="54">
        <f t="shared" si="0"/>
        <v>623</v>
      </c>
      <c r="S13" s="54">
        <f t="shared" si="1"/>
        <v>-2143</v>
      </c>
      <c r="T13" s="33"/>
      <c r="U13" s="54"/>
      <c r="V13" s="54"/>
      <c r="W13" s="54"/>
      <c r="X13" s="54"/>
      <c r="Y13" s="54"/>
      <c r="Z13" s="54"/>
      <c r="AA13" s="54">
        <v>2324</v>
      </c>
      <c r="AB13" s="54"/>
      <c r="AC13" s="54"/>
      <c r="AD13" s="54"/>
      <c r="AE13" s="54">
        <f t="shared" si="2"/>
        <v>2324</v>
      </c>
      <c r="AF13" s="54">
        <f t="shared" si="3"/>
        <v>2324</v>
      </c>
      <c r="AG13" s="33"/>
      <c r="AH13" s="55">
        <f t="shared" si="4"/>
        <v>2766</v>
      </c>
      <c r="AI13" s="56">
        <f t="shared" si="5"/>
        <v>2947</v>
      </c>
      <c r="AJ13" s="56">
        <f t="shared" si="6"/>
        <v>181</v>
      </c>
      <c r="AK13" s="57">
        <f t="shared" si="7"/>
        <v>1.0654374548083876</v>
      </c>
      <c r="AL13" s="56">
        <v>2766</v>
      </c>
      <c r="AM13" s="58">
        <v>2766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>
        <v>540</v>
      </c>
      <c r="H14" s="52">
        <v>621</v>
      </c>
      <c r="I14" s="52">
        <v>763</v>
      </c>
      <c r="J14" s="53">
        <v>656</v>
      </c>
      <c r="K14" s="33"/>
      <c r="L14" s="54">
        <v>763</v>
      </c>
      <c r="M14" s="54"/>
      <c r="N14" s="54">
        <v>74</v>
      </c>
      <c r="O14" s="54">
        <v>615</v>
      </c>
      <c r="P14" s="54"/>
      <c r="Q14" s="54"/>
      <c r="R14" s="54">
        <f t="shared" si="0"/>
        <v>689</v>
      </c>
      <c r="S14" s="54">
        <f t="shared" si="1"/>
        <v>-74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689</v>
      </c>
      <c r="AJ14" s="56">
        <f t="shared" si="6"/>
        <v>-74</v>
      </c>
      <c r="AK14" s="57">
        <f t="shared" si="7"/>
        <v>0.9030144167758847</v>
      </c>
      <c r="AL14" s="56">
        <v>763</v>
      </c>
      <c r="AM14" s="58">
        <v>763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124</v>
      </c>
      <c r="E7" s="126"/>
      <c r="F7" s="127"/>
      <c r="G7" s="91">
        <v>11065</v>
      </c>
      <c r="H7" s="92"/>
      <c r="I7" s="91">
        <v>8021</v>
      </c>
      <c r="J7" s="92"/>
      <c r="K7" s="91">
        <v>8021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76</v>
      </c>
      <c r="E8" s="128"/>
      <c r="F8" s="129"/>
      <c r="G8" s="94">
        <v>10721</v>
      </c>
      <c r="H8" s="69"/>
      <c r="I8" s="94">
        <v>7721</v>
      </c>
      <c r="J8" s="69"/>
      <c r="K8" s="94">
        <v>7721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77</v>
      </c>
      <c r="E9" s="128"/>
      <c r="F9" s="129"/>
      <c r="G9" s="94">
        <v>144</v>
      </c>
      <c r="H9" s="69"/>
      <c r="I9" s="94">
        <v>100</v>
      </c>
      <c r="J9" s="69"/>
      <c r="K9" s="94">
        <v>100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78</v>
      </c>
      <c r="E10" s="128"/>
      <c r="F10" s="129"/>
      <c r="G10" s="94">
        <v>200</v>
      </c>
      <c r="H10" s="69"/>
      <c r="I10" s="94">
        <v>200</v>
      </c>
      <c r="J10" s="69"/>
      <c r="K10" s="94">
        <v>200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125</v>
      </c>
      <c r="E7" s="126"/>
      <c r="F7" s="127"/>
      <c r="G7" s="91">
        <v>38795</v>
      </c>
      <c r="H7" s="92"/>
      <c r="I7" s="91">
        <v>22999</v>
      </c>
      <c r="J7" s="92"/>
      <c r="K7" s="91">
        <v>22999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81</v>
      </c>
      <c r="E8" s="128"/>
      <c r="F8" s="129"/>
      <c r="G8" s="94">
        <v>18119</v>
      </c>
      <c r="H8" s="69"/>
      <c r="I8" s="94">
        <v>17119</v>
      </c>
      <c r="J8" s="69"/>
      <c r="K8" s="94">
        <v>17119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82</v>
      </c>
      <c r="E9" s="128"/>
      <c r="F9" s="129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83</v>
      </c>
      <c r="E10" s="128"/>
      <c r="F10" s="129"/>
      <c r="G10" s="94">
        <v>18105</v>
      </c>
      <c r="H10" s="69"/>
      <c r="I10" s="94">
        <v>3380</v>
      </c>
      <c r="J10" s="69"/>
      <c r="K10" s="94">
        <v>3380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84</v>
      </c>
      <c r="E11" s="138"/>
      <c r="F11" s="139"/>
      <c r="G11" s="97">
        <v>350</v>
      </c>
      <c r="H11" s="98"/>
      <c r="I11" s="97">
        <v>350</v>
      </c>
      <c r="J11" s="98"/>
      <c r="K11" s="97">
        <v>350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85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86</v>
      </c>
      <c r="E13" s="138"/>
      <c r="F13" s="139"/>
      <c r="G13" s="97">
        <v>15755</v>
      </c>
      <c r="H13" s="98"/>
      <c r="I13" s="97">
        <v>1030</v>
      </c>
      <c r="J13" s="98"/>
      <c r="K13" s="97">
        <v>1030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87</v>
      </c>
      <c r="E14" s="128"/>
      <c r="F14" s="129"/>
      <c r="G14" s="94">
        <v>1571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88</v>
      </c>
      <c r="E15" s="138"/>
      <c r="F15" s="139"/>
      <c r="G15" s="97">
        <v>1500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89</v>
      </c>
      <c r="E16" s="138"/>
      <c r="F16" s="139"/>
      <c r="G16" s="97">
        <v>71</v>
      </c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129</v>
      </c>
      <c r="B1" s="2"/>
      <c r="C1" s="2"/>
      <c r="D1" s="2"/>
      <c r="E1" s="2"/>
      <c r="F1" s="2"/>
      <c r="G1" s="2"/>
    </row>
    <row r="2" spans="1:8" ht="12.75">
      <c r="A2" s="2"/>
      <c r="B2" s="140" t="s">
        <v>90</v>
      </c>
      <c r="C2" s="141"/>
      <c r="D2" s="142" t="s">
        <v>91</v>
      </c>
      <c r="E2" s="142" t="s">
        <v>92</v>
      </c>
      <c r="F2" s="142" t="s">
        <v>126</v>
      </c>
      <c r="G2" s="142" t="s">
        <v>127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99</v>
      </c>
      <c r="C4" s="64" t="s">
        <v>100</v>
      </c>
      <c r="D4" s="100">
        <v>1214035</v>
      </c>
      <c r="E4" s="66">
        <v>1351420</v>
      </c>
      <c r="F4" s="66">
        <v>1049946</v>
      </c>
      <c r="G4" s="101">
        <v>1049946</v>
      </c>
      <c r="H4" s="2"/>
    </row>
    <row r="5" spans="1:8" ht="12.75">
      <c r="A5" s="2"/>
      <c r="B5" s="68" t="s">
        <v>128</v>
      </c>
      <c r="C5" s="69" t="s">
        <v>101</v>
      </c>
      <c r="D5" s="102">
        <f>SUM(D6:D15)</f>
        <v>1214035</v>
      </c>
      <c r="E5" s="103">
        <f>SUM(E6:E15)</f>
        <v>1219733</v>
      </c>
      <c r="F5" s="103">
        <f>SUM(F6:F15)</f>
        <v>1049946</v>
      </c>
      <c r="G5" s="104">
        <f>SUM(G6:G15)</f>
        <v>1049946</v>
      </c>
      <c r="H5" s="2"/>
    </row>
    <row r="6" spans="1:8" ht="12.75">
      <c r="A6" s="2"/>
      <c r="B6" s="73">
        <f aca="true" t="shared" si="0" ref="B6:B16">B5+1</f>
        <v>3</v>
      </c>
      <c r="C6" s="105" t="s">
        <v>102</v>
      </c>
      <c r="D6" s="75">
        <v>169648</v>
      </c>
      <c r="E6" s="75">
        <v>180800</v>
      </c>
      <c r="F6" s="76">
        <v>174060</v>
      </c>
      <c r="G6" s="106">
        <v>174060</v>
      </c>
      <c r="H6" s="2"/>
    </row>
    <row r="7" spans="1:8" ht="12.75">
      <c r="A7" s="2"/>
      <c r="B7" s="73">
        <f t="shared" si="0"/>
        <v>4</v>
      </c>
      <c r="C7" s="105" t="s">
        <v>103</v>
      </c>
      <c r="D7" s="75">
        <v>30397</v>
      </c>
      <c r="E7" s="75">
        <v>16952</v>
      </c>
      <c r="F7" s="76">
        <v>13824</v>
      </c>
      <c r="G7" s="106">
        <v>13824</v>
      </c>
      <c r="H7" s="2"/>
    </row>
    <row r="8" spans="1:8" ht="12.75">
      <c r="A8" s="2"/>
      <c r="B8" s="73">
        <f t="shared" si="0"/>
        <v>5</v>
      </c>
      <c r="C8" s="105" t="s">
        <v>104</v>
      </c>
      <c r="D8" s="75">
        <v>43358</v>
      </c>
      <c r="E8" s="75">
        <v>71780</v>
      </c>
      <c r="F8" s="76">
        <v>73780</v>
      </c>
      <c r="G8" s="106">
        <v>73780</v>
      </c>
      <c r="H8" s="2"/>
    </row>
    <row r="9" spans="1:8" ht="12.75">
      <c r="A9" s="2"/>
      <c r="B9" s="73">
        <f t="shared" si="0"/>
        <v>6</v>
      </c>
      <c r="C9" s="105" t="s">
        <v>105</v>
      </c>
      <c r="D9" s="75">
        <v>231483</v>
      </c>
      <c r="E9" s="75">
        <v>39957</v>
      </c>
      <c r="F9" s="76">
        <v>80527</v>
      </c>
      <c r="G9" s="106">
        <v>80527</v>
      </c>
      <c r="H9" s="2"/>
    </row>
    <row r="10" spans="1:8" ht="12.75">
      <c r="A10" s="2"/>
      <c r="B10" s="73">
        <f t="shared" si="0"/>
        <v>7</v>
      </c>
      <c r="C10" s="105" t="s">
        <v>106</v>
      </c>
      <c r="D10" s="75">
        <v>591905</v>
      </c>
      <c r="E10" s="75">
        <v>728955</v>
      </c>
      <c r="F10" s="76">
        <v>586520</v>
      </c>
      <c r="G10" s="106">
        <v>586520</v>
      </c>
      <c r="H10" s="2"/>
    </row>
    <row r="11" spans="1:8" ht="12.75">
      <c r="A11" s="2"/>
      <c r="B11" s="73">
        <f t="shared" si="0"/>
        <v>8</v>
      </c>
      <c r="C11" s="105" t="s">
        <v>107</v>
      </c>
      <c r="D11" s="75">
        <v>37939</v>
      </c>
      <c r="E11" s="75">
        <v>58618</v>
      </c>
      <c r="F11" s="76">
        <v>35004</v>
      </c>
      <c r="G11" s="106">
        <v>35004</v>
      </c>
      <c r="H11" s="2"/>
    </row>
    <row r="12" spans="1:8" ht="12.75">
      <c r="A12" s="2"/>
      <c r="B12" s="73">
        <f t="shared" si="0"/>
        <v>9</v>
      </c>
      <c r="C12" s="105" t="s">
        <v>108</v>
      </c>
      <c r="D12" s="75">
        <v>31000</v>
      </c>
      <c r="E12" s="75">
        <v>28850</v>
      </c>
      <c r="F12" s="76">
        <v>12850</v>
      </c>
      <c r="G12" s="106">
        <v>12850</v>
      </c>
      <c r="H12" s="2"/>
    </row>
    <row r="13" spans="1:8" ht="12.75">
      <c r="A13" s="2"/>
      <c r="B13" s="73">
        <f t="shared" si="0"/>
        <v>10</v>
      </c>
      <c r="C13" s="105" t="s">
        <v>109</v>
      </c>
      <c r="D13" s="75">
        <v>42038</v>
      </c>
      <c r="E13" s="75">
        <v>43961</v>
      </c>
      <c r="F13" s="76">
        <v>42361</v>
      </c>
      <c r="G13" s="106">
        <v>42361</v>
      </c>
      <c r="H13" s="2"/>
    </row>
    <row r="14" spans="1:8" ht="12.75">
      <c r="A14" s="2"/>
      <c r="B14" s="73">
        <f t="shared" si="0"/>
        <v>11</v>
      </c>
      <c r="C14" s="105" t="s">
        <v>110</v>
      </c>
      <c r="D14" s="75">
        <v>9806</v>
      </c>
      <c r="E14" s="75">
        <v>11065</v>
      </c>
      <c r="F14" s="76">
        <v>8021</v>
      </c>
      <c r="G14" s="106">
        <v>8021</v>
      </c>
      <c r="H14" s="2"/>
    </row>
    <row r="15" spans="1:8" ht="12.75">
      <c r="A15" s="2"/>
      <c r="B15" s="73">
        <f t="shared" si="0"/>
        <v>12</v>
      </c>
      <c r="C15" s="105" t="s">
        <v>111</v>
      </c>
      <c r="D15" s="75">
        <v>26461</v>
      </c>
      <c r="E15" s="75">
        <v>38795</v>
      </c>
      <c r="F15" s="76">
        <v>22999</v>
      </c>
      <c r="G15" s="106">
        <v>22999</v>
      </c>
      <c r="H15" s="2"/>
    </row>
    <row r="16" spans="1:8" ht="12.75">
      <c r="A16" s="2"/>
      <c r="B16" s="79">
        <f t="shared" si="0"/>
        <v>13</v>
      </c>
      <c r="C16" s="107" t="s">
        <v>112</v>
      </c>
      <c r="D16" s="81">
        <f>D4-D5</f>
        <v>0</v>
      </c>
      <c r="E16" s="82">
        <f>E4-E5</f>
        <v>131687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41271</v>
      </c>
      <c r="H9" s="31">
        <v>45374</v>
      </c>
      <c r="I9" s="31">
        <v>97400</v>
      </c>
      <c r="J9" s="32">
        <v>43358</v>
      </c>
      <c r="K9" s="33"/>
      <c r="L9" s="34">
        <v>51780</v>
      </c>
      <c r="M9" s="35"/>
      <c r="N9" s="35">
        <v>77</v>
      </c>
      <c r="O9" s="35">
        <v>46369</v>
      </c>
      <c r="P9" s="35">
        <v>5350</v>
      </c>
      <c r="Q9" s="35"/>
      <c r="R9" s="35">
        <f>SUM(M9:Q9)</f>
        <v>51796</v>
      </c>
      <c r="S9" s="35">
        <f>R9-L9</f>
        <v>16</v>
      </c>
      <c r="T9" s="33"/>
      <c r="U9" s="35">
        <v>32000</v>
      </c>
      <c r="V9" s="35"/>
      <c r="W9" s="35"/>
      <c r="X9" s="35"/>
      <c r="Y9" s="35"/>
      <c r="Z9" s="35"/>
      <c r="AA9" s="35">
        <v>19984</v>
      </c>
      <c r="AB9" s="35"/>
      <c r="AC9" s="35"/>
      <c r="AD9" s="35"/>
      <c r="AE9" s="35">
        <f>SUM(V9:AD9)</f>
        <v>19984</v>
      </c>
      <c r="AF9" s="35">
        <f>AE9-U9</f>
        <v>-12016</v>
      </c>
      <c r="AG9" s="36"/>
      <c r="AH9" s="37">
        <f>L9+U9</f>
        <v>83780</v>
      </c>
      <c r="AI9" s="38">
        <f>R9+AE9</f>
        <v>71780</v>
      </c>
      <c r="AJ9" s="38">
        <f>AI9-AH9</f>
        <v>-12000</v>
      </c>
      <c r="AK9" s="39">
        <f>IF(AH9=0,"",AI9/AH9)</f>
        <v>0.856767724994032</v>
      </c>
      <c r="AL9" s="38">
        <v>73780</v>
      </c>
      <c r="AM9" s="40">
        <v>73780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39321</v>
      </c>
      <c r="H10" s="43">
        <v>38929</v>
      </c>
      <c r="I10" s="43">
        <v>41400</v>
      </c>
      <c r="J10" s="44">
        <v>41851</v>
      </c>
      <c r="K10" s="33"/>
      <c r="L10" s="45">
        <v>50780</v>
      </c>
      <c r="M10" s="45"/>
      <c r="N10" s="45">
        <v>77</v>
      </c>
      <c r="O10" s="45">
        <v>45353</v>
      </c>
      <c r="P10" s="45">
        <v>5350</v>
      </c>
      <c r="Q10" s="45"/>
      <c r="R10" s="45">
        <f>SUM(M10:Q10)</f>
        <v>50780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50780</v>
      </c>
      <c r="AI10" s="47">
        <f>R10+AE10</f>
        <v>50780</v>
      </c>
      <c r="AJ10" s="47">
        <f>AI10-AH10</f>
        <v>0</v>
      </c>
      <c r="AK10" s="48">
        <f>IF(AH10=0,"",AI10/AH10)</f>
        <v>1</v>
      </c>
      <c r="AL10" s="47">
        <v>50780</v>
      </c>
      <c r="AM10" s="49">
        <v>50780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/>
      <c r="H11" s="43">
        <v>1350</v>
      </c>
      <c r="I11" s="43">
        <v>11000</v>
      </c>
      <c r="J11" s="44">
        <v>1507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>SUM(M11:Q11)</f>
        <v>1000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1000</v>
      </c>
      <c r="AI11" s="47">
        <f>R11+AE11</f>
        <v>1000</v>
      </c>
      <c r="AJ11" s="47">
        <f>AI11-AH11</f>
        <v>0</v>
      </c>
      <c r="AK11" s="48">
        <f>IF(AH11=0,"",AI11/AH11)</f>
        <v>1</v>
      </c>
      <c r="AL11" s="47">
        <v>3000</v>
      </c>
      <c r="AM11" s="49">
        <v>3000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>
        <v>1950</v>
      </c>
      <c r="H12" s="43">
        <v>5095</v>
      </c>
      <c r="I12" s="43">
        <v>45000</v>
      </c>
      <c r="J12" s="44"/>
      <c r="K12" s="33"/>
      <c r="L12" s="45"/>
      <c r="M12" s="45"/>
      <c r="N12" s="45"/>
      <c r="O12" s="45">
        <v>16</v>
      </c>
      <c r="P12" s="45"/>
      <c r="Q12" s="45"/>
      <c r="R12" s="45">
        <f>SUM(M12:Q12)</f>
        <v>16</v>
      </c>
      <c r="S12" s="45">
        <f>R12-L12</f>
        <v>16</v>
      </c>
      <c r="T12" s="33"/>
      <c r="U12" s="45">
        <v>32000</v>
      </c>
      <c r="V12" s="45"/>
      <c r="W12" s="45"/>
      <c r="X12" s="45"/>
      <c r="Y12" s="45"/>
      <c r="Z12" s="45"/>
      <c r="AA12" s="45">
        <v>19984</v>
      </c>
      <c r="AB12" s="45"/>
      <c r="AC12" s="45"/>
      <c r="AD12" s="45"/>
      <c r="AE12" s="45">
        <f>SUM(V12:AD12)</f>
        <v>19984</v>
      </c>
      <c r="AF12" s="45">
        <f>AE12-U12</f>
        <v>-12016</v>
      </c>
      <c r="AG12" s="36"/>
      <c r="AH12" s="46">
        <f>L12+U12</f>
        <v>32000</v>
      </c>
      <c r="AI12" s="47">
        <f>R12+AE12</f>
        <v>20000</v>
      </c>
      <c r="AJ12" s="47">
        <f>AI12-AH12</f>
        <v>-12000</v>
      </c>
      <c r="AK12" s="48">
        <f>IF(AH12=0,"",AI12/AH12)</f>
        <v>0.625</v>
      </c>
      <c r="AL12" s="47">
        <v>20000</v>
      </c>
      <c r="AM12" s="49">
        <v>20000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63899</v>
      </c>
      <c r="H9" s="31">
        <v>73126</v>
      </c>
      <c r="I9" s="31">
        <v>111674</v>
      </c>
      <c r="J9" s="32">
        <v>209400</v>
      </c>
      <c r="K9" s="33"/>
      <c r="L9" s="34">
        <v>29296</v>
      </c>
      <c r="M9" s="35">
        <v>72</v>
      </c>
      <c r="N9" s="35">
        <v>24</v>
      </c>
      <c r="O9" s="35">
        <v>13960</v>
      </c>
      <c r="P9" s="35"/>
      <c r="Q9" s="35"/>
      <c r="R9" s="35">
        <f>SUM(M9:Q9)</f>
        <v>14056</v>
      </c>
      <c r="S9" s="35">
        <f>R9-L9</f>
        <v>-15240</v>
      </c>
      <c r="T9" s="33"/>
      <c r="U9" s="35">
        <v>2661</v>
      </c>
      <c r="V9" s="35"/>
      <c r="W9" s="35"/>
      <c r="X9" s="35"/>
      <c r="Y9" s="35"/>
      <c r="Z9" s="35"/>
      <c r="AA9" s="35">
        <v>25901</v>
      </c>
      <c r="AB9" s="35"/>
      <c r="AC9" s="35"/>
      <c r="AD9" s="35"/>
      <c r="AE9" s="35">
        <f>SUM(V9:AD9)</f>
        <v>25901</v>
      </c>
      <c r="AF9" s="35">
        <f>AE9-U9</f>
        <v>23240</v>
      </c>
      <c r="AG9" s="36"/>
      <c r="AH9" s="37">
        <f>L9+U9</f>
        <v>31957</v>
      </c>
      <c r="AI9" s="38">
        <f>R9+AE9</f>
        <v>39957</v>
      </c>
      <c r="AJ9" s="38">
        <f>AI9-AH9</f>
        <v>8000</v>
      </c>
      <c r="AK9" s="39">
        <f>IF(AH9=0,"",AI9/AH9)</f>
        <v>1.250336389523422</v>
      </c>
      <c r="AL9" s="38">
        <v>80527</v>
      </c>
      <c r="AM9" s="40">
        <v>80527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22034</v>
      </c>
      <c r="H10" s="43">
        <v>30196</v>
      </c>
      <c r="I10" s="43">
        <v>19250</v>
      </c>
      <c r="J10" s="44">
        <v>14725</v>
      </c>
      <c r="K10" s="33"/>
      <c r="L10" s="45">
        <v>29164</v>
      </c>
      <c r="M10" s="45">
        <v>72</v>
      </c>
      <c r="N10" s="45">
        <v>24</v>
      </c>
      <c r="O10" s="45">
        <v>13814</v>
      </c>
      <c r="P10" s="45"/>
      <c r="Q10" s="45"/>
      <c r="R10" s="45">
        <f>SUM(M10:Q10)</f>
        <v>13910</v>
      </c>
      <c r="S10" s="45">
        <f>R10-L10</f>
        <v>-15254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29164</v>
      </c>
      <c r="AI10" s="47">
        <f>R10+AE10</f>
        <v>13910</v>
      </c>
      <c r="AJ10" s="47">
        <f>AI10-AH10</f>
        <v>-15254</v>
      </c>
      <c r="AK10" s="48">
        <f>IF(AH10=0,"",AI10/AH10)</f>
        <v>0.47695789329310107</v>
      </c>
      <c r="AL10" s="47">
        <v>29296</v>
      </c>
      <c r="AM10" s="49">
        <v>29296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41865</v>
      </c>
      <c r="H11" s="43">
        <v>42930</v>
      </c>
      <c r="I11" s="43">
        <v>92424</v>
      </c>
      <c r="J11" s="44">
        <v>194675</v>
      </c>
      <c r="K11" s="33"/>
      <c r="L11" s="45">
        <v>132</v>
      </c>
      <c r="M11" s="45"/>
      <c r="N11" s="45"/>
      <c r="O11" s="45">
        <v>146</v>
      </c>
      <c r="P11" s="45"/>
      <c r="Q11" s="45"/>
      <c r="R11" s="45">
        <f>SUM(M11:Q11)</f>
        <v>146</v>
      </c>
      <c r="S11" s="45">
        <f>R11-L11</f>
        <v>14</v>
      </c>
      <c r="T11" s="33"/>
      <c r="U11" s="45">
        <v>2661</v>
      </c>
      <c r="V11" s="45"/>
      <c r="W11" s="45"/>
      <c r="X11" s="45"/>
      <c r="Y11" s="45"/>
      <c r="Z11" s="45"/>
      <c r="AA11" s="45">
        <v>25901</v>
      </c>
      <c r="AB11" s="45"/>
      <c r="AC11" s="45"/>
      <c r="AD11" s="45"/>
      <c r="AE11" s="45">
        <f>SUM(V11:AD11)</f>
        <v>25901</v>
      </c>
      <c r="AF11" s="45">
        <f>AE11-U11</f>
        <v>23240</v>
      </c>
      <c r="AG11" s="36"/>
      <c r="AH11" s="46">
        <f>L11+U11</f>
        <v>2793</v>
      </c>
      <c r="AI11" s="47">
        <f>R11+AE11</f>
        <v>26047</v>
      </c>
      <c r="AJ11" s="47">
        <f>AI11-AH11</f>
        <v>23254</v>
      </c>
      <c r="AK11" s="48">
        <f>IF(AH11=0,"",AI11/AH11)</f>
        <v>9.325814536340852</v>
      </c>
      <c r="AL11" s="47">
        <v>51231</v>
      </c>
      <c r="AM11" s="49">
        <v>51231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623484</v>
      </c>
      <c r="H9" s="31">
        <v>564137</v>
      </c>
      <c r="I9" s="31">
        <v>528340</v>
      </c>
      <c r="J9" s="32">
        <v>615362</v>
      </c>
      <c r="K9" s="33"/>
      <c r="L9" s="34">
        <v>661794</v>
      </c>
      <c r="M9" s="35">
        <v>412136</v>
      </c>
      <c r="N9" s="35">
        <v>152286</v>
      </c>
      <c r="O9" s="35">
        <v>153249</v>
      </c>
      <c r="P9" s="35">
        <v>6334</v>
      </c>
      <c r="Q9" s="35"/>
      <c r="R9" s="35">
        <f aca="true" t="shared" si="0" ref="R9:R15">SUM(M9:Q9)</f>
        <v>724005</v>
      </c>
      <c r="S9" s="35">
        <f aca="true" t="shared" si="1" ref="S9:S15">R9-L9</f>
        <v>62211</v>
      </c>
      <c r="T9" s="33"/>
      <c r="U9" s="35">
        <v>24950</v>
      </c>
      <c r="V9" s="35"/>
      <c r="W9" s="35"/>
      <c r="X9" s="35"/>
      <c r="Y9" s="35"/>
      <c r="Z9" s="35"/>
      <c r="AA9" s="35">
        <v>4950</v>
      </c>
      <c r="AB9" s="35"/>
      <c r="AC9" s="35"/>
      <c r="AD9" s="35"/>
      <c r="AE9" s="35">
        <f aca="true" t="shared" si="2" ref="AE9:AE15">SUM(V9:AD9)</f>
        <v>4950</v>
      </c>
      <c r="AF9" s="35">
        <f aca="true" t="shared" si="3" ref="AF9:AF15">AE9-U9</f>
        <v>-20000</v>
      </c>
      <c r="AG9" s="36"/>
      <c r="AH9" s="37">
        <f aca="true" t="shared" si="4" ref="AH9:AH15">L9+U9</f>
        <v>686744</v>
      </c>
      <c r="AI9" s="38">
        <f aca="true" t="shared" si="5" ref="AI9:AI15">R9+AE9</f>
        <v>728955</v>
      </c>
      <c r="AJ9" s="38">
        <f aca="true" t="shared" si="6" ref="AJ9:AJ15">AI9-AH9</f>
        <v>42211</v>
      </c>
      <c r="AK9" s="39">
        <f aca="true" t="shared" si="7" ref="AK9:AK15">IF(AH9=0,"",AI9/AH9)</f>
        <v>1.061465407779318</v>
      </c>
      <c r="AL9" s="38">
        <v>586520</v>
      </c>
      <c r="AM9" s="40">
        <v>586520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90745</v>
      </c>
      <c r="H10" s="43">
        <v>106982</v>
      </c>
      <c r="I10" s="43">
        <v>103900</v>
      </c>
      <c r="J10" s="44">
        <v>122182</v>
      </c>
      <c r="K10" s="33"/>
      <c r="L10" s="45">
        <v>122396</v>
      </c>
      <c r="M10" s="45">
        <v>94582</v>
      </c>
      <c r="N10" s="45">
        <v>31328</v>
      </c>
      <c r="O10" s="45">
        <v>9921</v>
      </c>
      <c r="P10" s="45">
        <v>1546</v>
      </c>
      <c r="Q10" s="45"/>
      <c r="R10" s="45">
        <f t="shared" si="0"/>
        <v>137377</v>
      </c>
      <c r="S10" s="45">
        <f t="shared" si="1"/>
        <v>14981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122396</v>
      </c>
      <c r="AI10" s="47">
        <f t="shared" si="5"/>
        <v>137377</v>
      </c>
      <c r="AJ10" s="47">
        <f t="shared" si="6"/>
        <v>14981</v>
      </c>
      <c r="AK10" s="48">
        <f t="shared" si="7"/>
        <v>1.1223977907774765</v>
      </c>
      <c r="AL10" s="47">
        <v>122720</v>
      </c>
      <c r="AM10" s="49">
        <v>122720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471782</v>
      </c>
      <c r="H11" s="43">
        <v>393666</v>
      </c>
      <c r="I11" s="43">
        <v>365690</v>
      </c>
      <c r="J11" s="44">
        <v>410924</v>
      </c>
      <c r="K11" s="33"/>
      <c r="L11" s="45">
        <v>466198</v>
      </c>
      <c r="M11" s="45">
        <v>268088</v>
      </c>
      <c r="N11" s="45">
        <v>103010</v>
      </c>
      <c r="O11" s="45">
        <v>137675</v>
      </c>
      <c r="P11" s="45">
        <v>4655</v>
      </c>
      <c r="Q11" s="45"/>
      <c r="R11" s="45">
        <f t="shared" si="0"/>
        <v>513428</v>
      </c>
      <c r="S11" s="45">
        <f t="shared" si="1"/>
        <v>47230</v>
      </c>
      <c r="T11" s="33"/>
      <c r="U11" s="45">
        <v>24950</v>
      </c>
      <c r="V11" s="45"/>
      <c r="W11" s="45"/>
      <c r="X11" s="45"/>
      <c r="Y11" s="45"/>
      <c r="Z11" s="45"/>
      <c r="AA11" s="45">
        <v>4950</v>
      </c>
      <c r="AB11" s="45"/>
      <c r="AC11" s="45"/>
      <c r="AD11" s="45"/>
      <c r="AE11" s="45">
        <f t="shared" si="2"/>
        <v>4950</v>
      </c>
      <c r="AF11" s="45">
        <f t="shared" si="3"/>
        <v>-20000</v>
      </c>
      <c r="AG11" s="36"/>
      <c r="AH11" s="46">
        <f t="shared" si="4"/>
        <v>491148</v>
      </c>
      <c r="AI11" s="47">
        <f t="shared" si="5"/>
        <v>518378</v>
      </c>
      <c r="AJ11" s="47">
        <f t="shared" si="6"/>
        <v>27230</v>
      </c>
      <c r="AK11" s="48">
        <f t="shared" si="7"/>
        <v>1.0554415369705261</v>
      </c>
      <c r="AL11" s="47">
        <v>390600</v>
      </c>
      <c r="AM11" s="49">
        <v>390600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104420</v>
      </c>
      <c r="H12" s="52">
        <v>25198</v>
      </c>
      <c r="I12" s="52">
        <v>450</v>
      </c>
      <c r="J12" s="53">
        <v>396</v>
      </c>
      <c r="K12" s="33"/>
      <c r="L12" s="54">
        <v>39610</v>
      </c>
      <c r="M12" s="54"/>
      <c r="N12" s="54"/>
      <c r="O12" s="54">
        <v>44631</v>
      </c>
      <c r="P12" s="54"/>
      <c r="Q12" s="54"/>
      <c r="R12" s="54">
        <f t="shared" si="0"/>
        <v>44631</v>
      </c>
      <c r="S12" s="54">
        <f t="shared" si="1"/>
        <v>5021</v>
      </c>
      <c r="T12" s="33"/>
      <c r="U12" s="54">
        <v>24950</v>
      </c>
      <c r="V12" s="54"/>
      <c r="W12" s="54"/>
      <c r="X12" s="54"/>
      <c r="Y12" s="54"/>
      <c r="Z12" s="54"/>
      <c r="AA12" s="54">
        <v>4950</v>
      </c>
      <c r="AB12" s="54"/>
      <c r="AC12" s="54"/>
      <c r="AD12" s="54"/>
      <c r="AE12" s="54">
        <f t="shared" si="2"/>
        <v>4950</v>
      </c>
      <c r="AF12" s="54">
        <f t="shared" si="3"/>
        <v>-20000</v>
      </c>
      <c r="AG12" s="33"/>
      <c r="AH12" s="55">
        <f t="shared" si="4"/>
        <v>64560</v>
      </c>
      <c r="AI12" s="56">
        <f t="shared" si="5"/>
        <v>49581</v>
      </c>
      <c r="AJ12" s="56">
        <f t="shared" si="6"/>
        <v>-14979</v>
      </c>
      <c r="AK12" s="57">
        <f t="shared" si="7"/>
        <v>0.7679832713754647</v>
      </c>
      <c r="AL12" s="56">
        <v>500</v>
      </c>
      <c r="AM12" s="58">
        <v>500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367362</v>
      </c>
      <c r="H13" s="52">
        <v>368468</v>
      </c>
      <c r="I13" s="52">
        <v>365240</v>
      </c>
      <c r="J13" s="53">
        <v>410528</v>
      </c>
      <c r="K13" s="33"/>
      <c r="L13" s="54">
        <v>426588</v>
      </c>
      <c r="M13" s="54">
        <v>268088</v>
      </c>
      <c r="N13" s="54">
        <v>103010</v>
      </c>
      <c r="O13" s="54">
        <v>93044</v>
      </c>
      <c r="P13" s="54">
        <v>4655</v>
      </c>
      <c r="Q13" s="54"/>
      <c r="R13" s="54">
        <f t="shared" si="0"/>
        <v>468797</v>
      </c>
      <c r="S13" s="54">
        <f t="shared" si="1"/>
        <v>42209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426588</v>
      </c>
      <c r="AI13" s="56">
        <f t="shared" si="5"/>
        <v>468797</v>
      </c>
      <c r="AJ13" s="56">
        <f t="shared" si="6"/>
        <v>42209</v>
      </c>
      <c r="AK13" s="57">
        <f t="shared" si="7"/>
        <v>1.0989455868425742</v>
      </c>
      <c r="AL13" s="56">
        <v>390100</v>
      </c>
      <c r="AM13" s="58">
        <v>390100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57684</v>
      </c>
      <c r="H14" s="43">
        <v>53904</v>
      </c>
      <c r="I14" s="43">
        <v>46000</v>
      </c>
      <c r="J14" s="44">
        <v>66641</v>
      </c>
      <c r="K14" s="33"/>
      <c r="L14" s="45">
        <v>59450</v>
      </c>
      <c r="M14" s="45">
        <v>39685</v>
      </c>
      <c r="N14" s="45">
        <v>14643</v>
      </c>
      <c r="O14" s="45">
        <v>4989</v>
      </c>
      <c r="P14" s="45">
        <v>133</v>
      </c>
      <c r="Q14" s="45"/>
      <c r="R14" s="45">
        <f t="shared" si="0"/>
        <v>59450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59450</v>
      </c>
      <c r="AI14" s="47">
        <f t="shared" si="5"/>
        <v>59450</v>
      </c>
      <c r="AJ14" s="47">
        <f t="shared" si="6"/>
        <v>0</v>
      </c>
      <c r="AK14" s="48">
        <f t="shared" si="7"/>
        <v>1</v>
      </c>
      <c r="AL14" s="47">
        <v>59450</v>
      </c>
      <c r="AM14" s="49">
        <v>59450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3273</v>
      </c>
      <c r="H15" s="43">
        <v>9585</v>
      </c>
      <c r="I15" s="43">
        <v>12750</v>
      </c>
      <c r="J15" s="44">
        <v>15615</v>
      </c>
      <c r="K15" s="33"/>
      <c r="L15" s="45">
        <v>13750</v>
      </c>
      <c r="M15" s="45">
        <v>9781</v>
      </c>
      <c r="N15" s="45">
        <v>3305</v>
      </c>
      <c r="O15" s="45">
        <v>664</v>
      </c>
      <c r="P15" s="45"/>
      <c r="Q15" s="45"/>
      <c r="R15" s="45">
        <f t="shared" si="0"/>
        <v>13750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13750</v>
      </c>
      <c r="AI15" s="47">
        <f t="shared" si="5"/>
        <v>13750</v>
      </c>
      <c r="AJ15" s="47">
        <f t="shared" si="6"/>
        <v>0</v>
      </c>
      <c r="AK15" s="48">
        <f t="shared" si="7"/>
        <v>1</v>
      </c>
      <c r="AL15" s="47">
        <v>13750</v>
      </c>
      <c r="AM15" s="49">
        <v>13750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57421875" style="0" customWidth="1"/>
    <col min="9" max="9" width="8.7109375" style="0" customWidth="1"/>
    <col min="10" max="10" width="9.57421875" style="0" bestFit="1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12720</v>
      </c>
      <c r="H9" s="31">
        <v>27403</v>
      </c>
      <c r="I9" s="31">
        <v>39454</v>
      </c>
      <c r="J9" s="32">
        <v>27741</v>
      </c>
      <c r="K9" s="33"/>
      <c r="L9" s="34">
        <v>20377</v>
      </c>
      <c r="M9" s="35"/>
      <c r="N9" s="35">
        <v>62</v>
      </c>
      <c r="O9" s="35">
        <v>9266</v>
      </c>
      <c r="P9" s="35">
        <v>11049</v>
      </c>
      <c r="Q9" s="35"/>
      <c r="R9" s="35">
        <f aca="true" t="shared" si="0" ref="R9:R14">SUM(M9:Q9)</f>
        <v>20377</v>
      </c>
      <c r="S9" s="35">
        <f aca="true" t="shared" si="1" ref="S9:S14">R9-L9</f>
        <v>0</v>
      </c>
      <c r="T9" s="33"/>
      <c r="U9" s="35">
        <v>38241</v>
      </c>
      <c r="V9" s="35"/>
      <c r="W9" s="35"/>
      <c r="X9" s="35"/>
      <c r="Y9" s="35"/>
      <c r="Z9" s="35">
        <v>209</v>
      </c>
      <c r="AA9" s="35">
        <v>38032</v>
      </c>
      <c r="AB9" s="35"/>
      <c r="AC9" s="35"/>
      <c r="AD9" s="35"/>
      <c r="AE9" s="35">
        <f aca="true" t="shared" si="2" ref="AE9:AE14">SUM(V9:AD9)</f>
        <v>38241</v>
      </c>
      <c r="AF9" s="35">
        <f aca="true" t="shared" si="3" ref="AF9:AF14">AE9-U9</f>
        <v>0</v>
      </c>
      <c r="AG9" s="36"/>
      <c r="AH9" s="37">
        <f aca="true" t="shared" si="4" ref="AH9:AH14">L9+U9</f>
        <v>58618</v>
      </c>
      <c r="AI9" s="38">
        <f aca="true" t="shared" si="5" ref="AI9:AI14">R9+AE9</f>
        <v>58618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35004</v>
      </c>
      <c r="AM9" s="40">
        <v>35004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11052</v>
      </c>
      <c r="H10" s="43">
        <v>11649</v>
      </c>
      <c r="I10" s="43">
        <v>12454</v>
      </c>
      <c r="J10" s="44">
        <v>10346</v>
      </c>
      <c r="K10" s="33"/>
      <c r="L10" s="45">
        <v>16204</v>
      </c>
      <c r="M10" s="45"/>
      <c r="N10" s="45">
        <v>62</v>
      </c>
      <c r="O10" s="45">
        <v>5638</v>
      </c>
      <c r="P10" s="45">
        <v>10504</v>
      </c>
      <c r="Q10" s="45"/>
      <c r="R10" s="45">
        <f t="shared" si="0"/>
        <v>16204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16204</v>
      </c>
      <c r="AI10" s="47">
        <f t="shared" si="5"/>
        <v>16204</v>
      </c>
      <c r="AJ10" s="47">
        <f t="shared" si="6"/>
        <v>0</v>
      </c>
      <c r="AK10" s="48">
        <f t="shared" si="7"/>
        <v>1</v>
      </c>
      <c r="AL10" s="47">
        <v>12504</v>
      </c>
      <c r="AM10" s="49">
        <v>12504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>
        <v>400</v>
      </c>
      <c r="H11" s="43"/>
      <c r="I11" s="43">
        <v>1500</v>
      </c>
      <c r="J11" s="44">
        <v>975</v>
      </c>
      <c r="K11" s="33"/>
      <c r="L11" s="45">
        <v>1500</v>
      </c>
      <c r="M11" s="45"/>
      <c r="N11" s="45"/>
      <c r="O11" s="45">
        <v>955</v>
      </c>
      <c r="P11" s="45">
        <v>545</v>
      </c>
      <c r="Q11" s="45"/>
      <c r="R11" s="45">
        <f t="shared" si="0"/>
        <v>1500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1500</v>
      </c>
      <c r="AI11" s="47">
        <f t="shared" si="5"/>
        <v>1500</v>
      </c>
      <c r="AJ11" s="47">
        <f t="shared" si="6"/>
        <v>0</v>
      </c>
      <c r="AK11" s="48">
        <f t="shared" si="7"/>
        <v>1</v>
      </c>
      <c r="AL11" s="47">
        <v>1500</v>
      </c>
      <c r="AM11" s="49">
        <v>1500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/>
      <c r="H12" s="43">
        <v>44</v>
      </c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>
        <v>1268</v>
      </c>
      <c r="H13" s="43">
        <v>16</v>
      </c>
      <c r="I13" s="43">
        <v>5000</v>
      </c>
      <c r="J13" s="44">
        <v>499</v>
      </c>
      <c r="K13" s="33"/>
      <c r="L13" s="45">
        <v>500</v>
      </c>
      <c r="M13" s="45"/>
      <c r="N13" s="45"/>
      <c r="O13" s="45">
        <v>500</v>
      </c>
      <c r="P13" s="45"/>
      <c r="Q13" s="45"/>
      <c r="R13" s="45">
        <f t="shared" si="0"/>
        <v>500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500</v>
      </c>
      <c r="AI13" s="47">
        <f t="shared" si="5"/>
        <v>500</v>
      </c>
      <c r="AJ13" s="47">
        <f t="shared" si="6"/>
        <v>0</v>
      </c>
      <c r="AK13" s="48">
        <f t="shared" si="7"/>
        <v>1</v>
      </c>
      <c r="AL13" s="47">
        <v>500</v>
      </c>
      <c r="AM13" s="49">
        <v>500</v>
      </c>
    </row>
    <row r="14" spans="2:39" ht="12.75">
      <c r="B14" s="28">
        <v>6</v>
      </c>
      <c r="C14" s="41">
        <v>5</v>
      </c>
      <c r="D14" s="109" t="s">
        <v>63</v>
      </c>
      <c r="E14" s="109"/>
      <c r="F14" s="109"/>
      <c r="G14" s="42"/>
      <c r="H14" s="43">
        <v>15694</v>
      </c>
      <c r="I14" s="43">
        <v>20000</v>
      </c>
      <c r="J14" s="44">
        <v>15921</v>
      </c>
      <c r="K14" s="33"/>
      <c r="L14" s="45">
        <v>1673</v>
      </c>
      <c r="M14" s="45"/>
      <c r="N14" s="45"/>
      <c r="O14" s="45">
        <v>1673</v>
      </c>
      <c r="P14" s="45"/>
      <c r="Q14" s="45"/>
      <c r="R14" s="45">
        <f t="shared" si="0"/>
        <v>1673</v>
      </c>
      <c r="S14" s="45">
        <f t="shared" si="1"/>
        <v>0</v>
      </c>
      <c r="T14" s="33"/>
      <c r="U14" s="45">
        <v>38241</v>
      </c>
      <c r="V14" s="45"/>
      <c r="W14" s="45"/>
      <c r="X14" s="45"/>
      <c r="Y14" s="45"/>
      <c r="Z14" s="45">
        <v>209</v>
      </c>
      <c r="AA14" s="45">
        <v>38032</v>
      </c>
      <c r="AB14" s="45"/>
      <c r="AC14" s="45"/>
      <c r="AD14" s="45"/>
      <c r="AE14" s="45">
        <f t="shared" si="2"/>
        <v>38241</v>
      </c>
      <c r="AF14" s="45">
        <f t="shared" si="3"/>
        <v>0</v>
      </c>
      <c r="AG14" s="36"/>
      <c r="AH14" s="46">
        <f t="shared" si="4"/>
        <v>39914</v>
      </c>
      <c r="AI14" s="47">
        <f t="shared" si="5"/>
        <v>39914</v>
      </c>
      <c r="AJ14" s="47">
        <f t="shared" si="6"/>
        <v>0</v>
      </c>
      <c r="AK14" s="48">
        <f t="shared" si="7"/>
        <v>1</v>
      </c>
      <c r="AL14" s="47">
        <v>20000</v>
      </c>
      <c r="AM14" s="49">
        <v>20000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7</v>
      </c>
      <c r="D9" s="108" t="s">
        <v>65</v>
      </c>
      <c r="E9" s="108"/>
      <c r="F9" s="108"/>
      <c r="G9" s="30">
        <v>30154</v>
      </c>
      <c r="H9" s="31">
        <v>10497</v>
      </c>
      <c r="I9" s="31">
        <v>24000</v>
      </c>
      <c r="J9" s="32">
        <v>28111</v>
      </c>
      <c r="K9" s="33"/>
      <c r="L9" s="34">
        <v>12850</v>
      </c>
      <c r="M9" s="35"/>
      <c r="N9" s="35"/>
      <c r="O9" s="35">
        <v>14500</v>
      </c>
      <c r="P9" s="35">
        <v>350</v>
      </c>
      <c r="Q9" s="35"/>
      <c r="R9" s="35">
        <f>SUM(M9:Q9)</f>
        <v>14850</v>
      </c>
      <c r="S9" s="35">
        <f>R9-L9</f>
        <v>2000</v>
      </c>
      <c r="T9" s="33"/>
      <c r="U9" s="35">
        <v>16000</v>
      </c>
      <c r="V9" s="35">
        <v>14000</v>
      </c>
      <c r="W9" s="35"/>
      <c r="X9" s="35"/>
      <c r="Y9" s="35"/>
      <c r="Z9" s="35"/>
      <c r="AA9" s="35"/>
      <c r="AB9" s="35"/>
      <c r="AC9" s="35"/>
      <c r="AD9" s="35"/>
      <c r="AE9" s="35">
        <f>SUM(V9:AD9)</f>
        <v>14000</v>
      </c>
      <c r="AF9" s="35">
        <f>AE9-U9</f>
        <v>-2000</v>
      </c>
      <c r="AG9" s="36"/>
      <c r="AH9" s="37">
        <f>L9+U9</f>
        <v>28850</v>
      </c>
      <c r="AI9" s="38">
        <f>R9+AE9</f>
        <v>28850</v>
      </c>
      <c r="AJ9" s="38">
        <f>AI9-AH9</f>
        <v>0</v>
      </c>
      <c r="AK9" s="39">
        <f>IF(AH9=0,"",AI9/AH9)</f>
        <v>1</v>
      </c>
      <c r="AL9" s="38">
        <v>12850</v>
      </c>
      <c r="AM9" s="40">
        <v>12850</v>
      </c>
    </row>
    <row r="10" spans="2:39" ht="12.75">
      <c r="B10" s="28">
        <v>2</v>
      </c>
      <c r="C10" s="41">
        <v>1</v>
      </c>
      <c r="D10" s="109" t="s">
        <v>66</v>
      </c>
      <c r="E10" s="109"/>
      <c r="F10" s="109"/>
      <c r="G10" s="42">
        <v>29374</v>
      </c>
      <c r="H10" s="43">
        <v>8609</v>
      </c>
      <c r="I10" s="43">
        <v>20650</v>
      </c>
      <c r="J10" s="44">
        <v>25183</v>
      </c>
      <c r="K10" s="33"/>
      <c r="L10" s="45">
        <v>10500</v>
      </c>
      <c r="M10" s="45"/>
      <c r="N10" s="45"/>
      <c r="O10" s="45">
        <v>12500</v>
      </c>
      <c r="P10" s="45"/>
      <c r="Q10" s="45"/>
      <c r="R10" s="45">
        <f>SUM(M10:Q10)</f>
        <v>12500</v>
      </c>
      <c r="S10" s="45">
        <f>R10-L10</f>
        <v>2000</v>
      </c>
      <c r="T10" s="33"/>
      <c r="U10" s="45">
        <v>16000</v>
      </c>
      <c r="V10" s="45">
        <v>14000</v>
      </c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14000</v>
      </c>
      <c r="AF10" s="45">
        <f>AE10-U10</f>
        <v>-2000</v>
      </c>
      <c r="AG10" s="36"/>
      <c r="AH10" s="46">
        <f>L10+U10</f>
        <v>26500</v>
      </c>
      <c r="AI10" s="47">
        <f>R10+AE10</f>
        <v>26500</v>
      </c>
      <c r="AJ10" s="47">
        <f>AI10-AH10</f>
        <v>0</v>
      </c>
      <c r="AK10" s="48">
        <f>IF(AH10=0,"",AI10/AH10)</f>
        <v>1</v>
      </c>
      <c r="AL10" s="47">
        <v>10500</v>
      </c>
      <c r="AM10" s="49">
        <v>10500</v>
      </c>
    </row>
    <row r="11" spans="2:39" ht="12.75">
      <c r="B11" s="28">
        <v>3</v>
      </c>
      <c r="C11" s="41">
        <v>2</v>
      </c>
      <c r="D11" s="109" t="s">
        <v>67</v>
      </c>
      <c r="E11" s="109"/>
      <c r="F11" s="109"/>
      <c r="G11" s="42">
        <v>780</v>
      </c>
      <c r="H11" s="43">
        <v>1888</v>
      </c>
      <c r="I11" s="43">
        <v>3350</v>
      </c>
      <c r="J11" s="44">
        <v>2928</v>
      </c>
      <c r="K11" s="33"/>
      <c r="L11" s="45">
        <v>2350</v>
      </c>
      <c r="M11" s="45"/>
      <c r="N11" s="45"/>
      <c r="O11" s="45">
        <v>2000</v>
      </c>
      <c r="P11" s="45">
        <v>350</v>
      </c>
      <c r="Q11" s="45"/>
      <c r="R11" s="45">
        <f>SUM(M11:Q11)</f>
        <v>2350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2350</v>
      </c>
      <c r="AI11" s="47">
        <f>R11+AE11</f>
        <v>2350</v>
      </c>
      <c r="AJ11" s="47">
        <f>AI11-AH11</f>
        <v>0</v>
      </c>
      <c r="AK11" s="48">
        <f>IF(AH11=0,"",AI11/AH11)</f>
        <v>1</v>
      </c>
      <c r="AL11" s="47">
        <v>2350</v>
      </c>
      <c r="AM11" s="49">
        <v>2350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68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8</v>
      </c>
      <c r="D9" s="108" t="s">
        <v>69</v>
      </c>
      <c r="E9" s="108"/>
      <c r="F9" s="108"/>
      <c r="G9" s="30">
        <v>44653</v>
      </c>
      <c r="H9" s="31">
        <v>26864</v>
      </c>
      <c r="I9" s="31">
        <v>36461</v>
      </c>
      <c r="J9" s="32">
        <v>33705</v>
      </c>
      <c r="K9" s="33"/>
      <c r="L9" s="34">
        <v>30961</v>
      </c>
      <c r="M9" s="35"/>
      <c r="N9" s="35">
        <v>261</v>
      </c>
      <c r="O9" s="35">
        <v>30740</v>
      </c>
      <c r="P9" s="35"/>
      <c r="Q9" s="35"/>
      <c r="R9" s="35">
        <f>SUM(M9:Q9)</f>
        <v>31001</v>
      </c>
      <c r="S9" s="35">
        <f>R9-L9</f>
        <v>40</v>
      </c>
      <c r="T9" s="33"/>
      <c r="U9" s="35">
        <v>21000</v>
      </c>
      <c r="V9" s="35"/>
      <c r="W9" s="35"/>
      <c r="X9" s="35"/>
      <c r="Y9" s="35"/>
      <c r="Z9" s="35"/>
      <c r="AA9" s="35">
        <v>12960</v>
      </c>
      <c r="AB9" s="35"/>
      <c r="AC9" s="35"/>
      <c r="AD9" s="35"/>
      <c r="AE9" s="35">
        <f>SUM(V9:AD9)</f>
        <v>12960</v>
      </c>
      <c r="AF9" s="35">
        <f>AE9-U9</f>
        <v>-8040</v>
      </c>
      <c r="AG9" s="36"/>
      <c r="AH9" s="37">
        <f>L9+U9</f>
        <v>51961</v>
      </c>
      <c r="AI9" s="38">
        <f>R9+AE9</f>
        <v>43961</v>
      </c>
      <c r="AJ9" s="38">
        <f>AI9-AH9</f>
        <v>-8000</v>
      </c>
      <c r="AK9" s="39">
        <f>IF(AH9=0,"",AI9/AH9)</f>
        <v>0.8460383749350474</v>
      </c>
      <c r="AL9" s="38">
        <v>42361</v>
      </c>
      <c r="AM9" s="40">
        <v>42361</v>
      </c>
    </row>
    <row r="10" spans="2:39" ht="12.75">
      <c r="B10" s="28">
        <v>2</v>
      </c>
      <c r="C10" s="41">
        <v>1</v>
      </c>
      <c r="D10" s="109" t="s">
        <v>70</v>
      </c>
      <c r="E10" s="109"/>
      <c r="F10" s="109"/>
      <c r="G10" s="42">
        <v>34569</v>
      </c>
      <c r="H10" s="43">
        <v>20229</v>
      </c>
      <c r="I10" s="43">
        <v>31361</v>
      </c>
      <c r="J10" s="44">
        <v>30816</v>
      </c>
      <c r="K10" s="33"/>
      <c r="L10" s="45">
        <v>27361</v>
      </c>
      <c r="M10" s="45"/>
      <c r="N10" s="45">
        <v>261</v>
      </c>
      <c r="O10" s="45">
        <v>27140</v>
      </c>
      <c r="P10" s="45"/>
      <c r="Q10" s="45"/>
      <c r="R10" s="45">
        <f>SUM(M10:Q10)</f>
        <v>27401</v>
      </c>
      <c r="S10" s="45">
        <f>R10-L10</f>
        <v>40</v>
      </c>
      <c r="T10" s="33"/>
      <c r="U10" s="45">
        <v>2000</v>
      </c>
      <c r="V10" s="45"/>
      <c r="W10" s="45"/>
      <c r="X10" s="45"/>
      <c r="Y10" s="45"/>
      <c r="Z10" s="45"/>
      <c r="AA10" s="45">
        <v>8786</v>
      </c>
      <c r="AB10" s="45"/>
      <c r="AC10" s="45"/>
      <c r="AD10" s="45"/>
      <c r="AE10" s="45">
        <f>SUM(V10:AD10)</f>
        <v>8786</v>
      </c>
      <c r="AF10" s="45">
        <f>AE10-U10</f>
        <v>6786</v>
      </c>
      <c r="AG10" s="36"/>
      <c r="AH10" s="46">
        <f>L10+U10</f>
        <v>29361</v>
      </c>
      <c r="AI10" s="47">
        <f>R10+AE10</f>
        <v>36187</v>
      </c>
      <c r="AJ10" s="47">
        <f>AI10-AH10</f>
        <v>6826</v>
      </c>
      <c r="AK10" s="48">
        <f>IF(AH10=0,"",AI10/AH10)</f>
        <v>1.232485269575287</v>
      </c>
      <c r="AL10" s="47">
        <v>29361</v>
      </c>
      <c r="AM10" s="49">
        <v>29361</v>
      </c>
    </row>
    <row r="11" spans="2:39" ht="12.75">
      <c r="B11" s="28">
        <v>3</v>
      </c>
      <c r="C11" s="41">
        <v>2</v>
      </c>
      <c r="D11" s="109" t="s">
        <v>71</v>
      </c>
      <c r="E11" s="109"/>
      <c r="F11" s="109"/>
      <c r="G11" s="42">
        <v>1239</v>
      </c>
      <c r="H11" s="43">
        <v>2109</v>
      </c>
      <c r="I11" s="43">
        <v>4100</v>
      </c>
      <c r="J11" s="44">
        <v>2889</v>
      </c>
      <c r="K11" s="33"/>
      <c r="L11" s="45">
        <v>3600</v>
      </c>
      <c r="M11" s="45"/>
      <c r="N11" s="45"/>
      <c r="O11" s="45">
        <v>3600</v>
      </c>
      <c r="P11" s="45"/>
      <c r="Q11" s="45"/>
      <c r="R11" s="45">
        <f>SUM(M11:Q11)</f>
        <v>3600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3600</v>
      </c>
      <c r="AI11" s="47">
        <f>R11+AE11</f>
        <v>3600</v>
      </c>
      <c r="AJ11" s="47">
        <f>AI11-AH11</f>
        <v>0</v>
      </c>
      <c r="AK11" s="48">
        <f>IF(AH11=0,"",AI11/AH11)</f>
        <v>1</v>
      </c>
      <c r="AL11" s="47">
        <v>3000</v>
      </c>
      <c r="AM11" s="49">
        <v>3000</v>
      </c>
    </row>
    <row r="12" spans="2:39" ht="12.75">
      <c r="B12" s="28">
        <v>4</v>
      </c>
      <c r="C12" s="41">
        <v>3</v>
      </c>
      <c r="D12" s="109" t="s">
        <v>72</v>
      </c>
      <c r="E12" s="109"/>
      <c r="F12" s="109"/>
      <c r="G12" s="42">
        <v>8845</v>
      </c>
      <c r="H12" s="43">
        <v>4526</v>
      </c>
      <c r="I12" s="43">
        <v>1000</v>
      </c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5000</v>
      </c>
      <c r="V12" s="45"/>
      <c r="W12" s="45"/>
      <c r="X12" s="45"/>
      <c r="Y12" s="45"/>
      <c r="Z12" s="45"/>
      <c r="AA12" s="45">
        <v>4174</v>
      </c>
      <c r="AB12" s="45"/>
      <c r="AC12" s="45"/>
      <c r="AD12" s="45"/>
      <c r="AE12" s="45">
        <f>SUM(V12:AD12)</f>
        <v>4174</v>
      </c>
      <c r="AF12" s="45">
        <f>AE12-U12</f>
        <v>-826</v>
      </c>
      <c r="AG12" s="36"/>
      <c r="AH12" s="46">
        <f>L12+U12</f>
        <v>5000</v>
      </c>
      <c r="AI12" s="47">
        <f>R12+AE12</f>
        <v>4174</v>
      </c>
      <c r="AJ12" s="47">
        <f>AI12-AH12</f>
        <v>-826</v>
      </c>
      <c r="AK12" s="48">
        <f>IF(AH12=0,"",AI12/AH12)</f>
        <v>0.8348</v>
      </c>
      <c r="AL12" s="47">
        <v>10000</v>
      </c>
      <c r="AM12" s="49">
        <v>10000</v>
      </c>
    </row>
    <row r="13" spans="2:39" ht="12.75">
      <c r="B13" s="28">
        <v>5</v>
      </c>
      <c r="C13" s="41">
        <v>4</v>
      </c>
      <c r="D13" s="109" t="s">
        <v>73</v>
      </c>
      <c r="E13" s="109"/>
      <c r="F13" s="109"/>
      <c r="G13" s="42"/>
      <c r="H13" s="43"/>
      <c r="I13" s="43"/>
      <c r="J13" s="44"/>
      <c r="K13" s="33"/>
      <c r="L13" s="45"/>
      <c r="M13" s="45"/>
      <c r="N13" s="45"/>
      <c r="O13" s="45"/>
      <c r="P13" s="45"/>
      <c r="Q13" s="45"/>
      <c r="R13" s="45">
        <f>SUM(M13:Q13)</f>
        <v>0</v>
      </c>
      <c r="S13" s="45">
        <f>R13-L13</f>
        <v>0</v>
      </c>
      <c r="T13" s="33"/>
      <c r="U13" s="45">
        <v>14000</v>
      </c>
      <c r="V13" s="45"/>
      <c r="W13" s="45"/>
      <c r="X13" s="45"/>
      <c r="Y13" s="45"/>
      <c r="Z13" s="45"/>
      <c r="AA13" s="45"/>
      <c r="AB13" s="45"/>
      <c r="AC13" s="45"/>
      <c r="AD13" s="45"/>
      <c r="AE13" s="45">
        <f>SUM(V13:AD13)</f>
        <v>0</v>
      </c>
      <c r="AF13" s="45">
        <f>AE13-U13</f>
        <v>-14000</v>
      </c>
      <c r="AG13" s="36"/>
      <c r="AH13" s="46">
        <f>L13+U13</f>
        <v>14000</v>
      </c>
      <c r="AI13" s="47">
        <f>R13+AE13</f>
        <v>0</v>
      </c>
      <c r="AJ13" s="47">
        <f>AI13-AH13</f>
        <v>-14000</v>
      </c>
      <c r="AK13" s="48">
        <f>IF(AH13=0,"",AI13/AH13)</f>
        <v>0</v>
      </c>
      <c r="AL13" s="47"/>
      <c r="AM13" s="49"/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  <mergeCell ref="B4:F5"/>
    <mergeCell ref="M5:R6"/>
    <mergeCell ref="V5:AE6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D9:F9"/>
    <mergeCell ref="D10:F10"/>
    <mergeCell ref="D11:F11"/>
    <mergeCell ref="D12:F12"/>
    <mergeCell ref="D13:F13"/>
    <mergeCell ref="AB7:AB8"/>
    <mergeCell ref="AA7:AA8"/>
    <mergeCell ref="N7:N8"/>
    <mergeCell ref="O7:O8"/>
    <mergeCell ref="P7:P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E1" sqref="AE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57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42369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42369</v>
      </c>
      <c r="AG7" s="15"/>
      <c r="AH7" s="16" t="s">
        <v>10</v>
      </c>
      <c r="AI7" s="17" t="s">
        <v>10</v>
      </c>
      <c r="AJ7" s="113">
        <v>42369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2012</v>
      </c>
      <c r="H8" s="23">
        <v>2013</v>
      </c>
      <c r="I8" s="23">
        <v>2014</v>
      </c>
      <c r="J8" s="24">
        <v>2014</v>
      </c>
      <c r="K8" s="12"/>
      <c r="L8" s="25">
        <v>2015</v>
      </c>
      <c r="M8" s="110"/>
      <c r="N8" s="110"/>
      <c r="O8" s="110"/>
      <c r="P8" s="110"/>
      <c r="Q8" s="110"/>
      <c r="R8" s="110"/>
      <c r="S8" s="112"/>
      <c r="T8" s="12"/>
      <c r="U8" s="25">
        <v>2015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2015</v>
      </c>
      <c r="AI8" s="18">
        <v>2015</v>
      </c>
      <c r="AJ8" s="113"/>
      <c r="AK8" s="113"/>
      <c r="AL8" s="18">
        <v>2016</v>
      </c>
      <c r="AM8" s="27">
        <v>2017</v>
      </c>
    </row>
    <row r="9" spans="2:39" ht="12.75">
      <c r="B9" s="28">
        <v>1</v>
      </c>
      <c r="C9" s="29">
        <v>9</v>
      </c>
      <c r="D9" s="108" t="s">
        <v>75</v>
      </c>
      <c r="E9" s="108"/>
      <c r="F9" s="108"/>
      <c r="G9" s="30">
        <v>11239</v>
      </c>
      <c r="H9" s="31">
        <v>7153</v>
      </c>
      <c r="I9" s="31">
        <v>10591</v>
      </c>
      <c r="J9" s="32">
        <v>8751</v>
      </c>
      <c r="K9" s="33"/>
      <c r="L9" s="34">
        <v>11021</v>
      </c>
      <c r="M9" s="35"/>
      <c r="N9" s="35">
        <v>168</v>
      </c>
      <c r="O9" s="35">
        <v>10897</v>
      </c>
      <c r="P9" s="35"/>
      <c r="Q9" s="35"/>
      <c r="R9" s="35">
        <f>SUM(M9:Q9)</f>
        <v>11065</v>
      </c>
      <c r="S9" s="35">
        <f>R9-L9</f>
        <v>44</v>
      </c>
      <c r="T9" s="33"/>
      <c r="U9" s="35">
        <v>20000</v>
      </c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-20000</v>
      </c>
      <c r="AG9" s="36"/>
      <c r="AH9" s="37">
        <f>L9+U9</f>
        <v>31021</v>
      </c>
      <c r="AI9" s="38">
        <f>R9+AE9</f>
        <v>11065</v>
      </c>
      <c r="AJ9" s="38">
        <f>AI9-AH9</f>
        <v>-19956</v>
      </c>
      <c r="AK9" s="39">
        <f>IF(AH9=0,"",AI9/AH9)</f>
        <v>0.3566938525514974</v>
      </c>
      <c r="AL9" s="38">
        <v>8021</v>
      </c>
      <c r="AM9" s="40">
        <v>8021</v>
      </c>
    </row>
    <row r="10" spans="2:39" ht="12.75">
      <c r="B10" s="28">
        <v>2</v>
      </c>
      <c r="C10" s="41">
        <v>1</v>
      </c>
      <c r="D10" s="109" t="s">
        <v>76</v>
      </c>
      <c r="E10" s="109"/>
      <c r="F10" s="109"/>
      <c r="G10" s="42">
        <v>7154</v>
      </c>
      <c r="H10" s="43">
        <v>6385</v>
      </c>
      <c r="I10" s="43">
        <v>10191</v>
      </c>
      <c r="J10" s="44">
        <v>8537</v>
      </c>
      <c r="K10" s="33"/>
      <c r="L10" s="45">
        <v>10721</v>
      </c>
      <c r="M10" s="45"/>
      <c r="N10" s="45">
        <v>131</v>
      </c>
      <c r="O10" s="45">
        <v>10590</v>
      </c>
      <c r="P10" s="45"/>
      <c r="Q10" s="45"/>
      <c r="R10" s="45">
        <f>SUM(M10:Q10)</f>
        <v>10721</v>
      </c>
      <c r="S10" s="45">
        <f>R10-L10</f>
        <v>0</v>
      </c>
      <c r="T10" s="33"/>
      <c r="U10" s="45">
        <v>20000</v>
      </c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-20000</v>
      </c>
      <c r="AG10" s="36"/>
      <c r="AH10" s="46">
        <f>L10+U10</f>
        <v>30721</v>
      </c>
      <c r="AI10" s="47">
        <f>R10+AE10</f>
        <v>10721</v>
      </c>
      <c r="AJ10" s="47">
        <f>AI10-AH10</f>
        <v>-20000</v>
      </c>
      <c r="AK10" s="48">
        <f>IF(AH10=0,"",AI10/AH10)</f>
        <v>0.348979525406074</v>
      </c>
      <c r="AL10" s="47">
        <v>7721</v>
      </c>
      <c r="AM10" s="49">
        <v>7721</v>
      </c>
    </row>
    <row r="11" spans="2:39" ht="12.75">
      <c r="B11" s="28">
        <v>3</v>
      </c>
      <c r="C11" s="41">
        <v>2</v>
      </c>
      <c r="D11" s="109" t="s">
        <v>77</v>
      </c>
      <c r="E11" s="109"/>
      <c r="F11" s="109"/>
      <c r="G11" s="42">
        <v>4085</v>
      </c>
      <c r="H11" s="43">
        <v>660</v>
      </c>
      <c r="I11" s="43">
        <v>200</v>
      </c>
      <c r="J11" s="44">
        <v>35</v>
      </c>
      <c r="K11" s="33"/>
      <c r="L11" s="45">
        <v>100</v>
      </c>
      <c r="M11" s="45"/>
      <c r="N11" s="45">
        <v>37</v>
      </c>
      <c r="O11" s="45">
        <v>107</v>
      </c>
      <c r="P11" s="45"/>
      <c r="Q11" s="45"/>
      <c r="R11" s="45">
        <f>SUM(M11:Q11)</f>
        <v>144</v>
      </c>
      <c r="S11" s="45">
        <f>R11-L11</f>
        <v>44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100</v>
      </c>
      <c r="AI11" s="47">
        <f>R11+AE11</f>
        <v>144</v>
      </c>
      <c r="AJ11" s="47">
        <f>AI11-AH11</f>
        <v>44</v>
      </c>
      <c r="AK11" s="48">
        <f>IF(AH11=0,"",AI11/AH11)</f>
        <v>1.44</v>
      </c>
      <c r="AL11" s="47">
        <v>100</v>
      </c>
      <c r="AM11" s="49">
        <v>100</v>
      </c>
    </row>
    <row r="12" spans="2:39" ht="12.75">
      <c r="B12" s="28">
        <v>4</v>
      </c>
      <c r="C12" s="41">
        <v>3</v>
      </c>
      <c r="D12" s="109" t="s">
        <v>78</v>
      </c>
      <c r="E12" s="109"/>
      <c r="F12" s="109"/>
      <c r="G12" s="42"/>
      <c r="H12" s="43">
        <v>108</v>
      </c>
      <c r="I12" s="43">
        <v>200</v>
      </c>
      <c r="J12" s="44">
        <v>179</v>
      </c>
      <c r="K12" s="33"/>
      <c r="L12" s="45">
        <v>200</v>
      </c>
      <c r="M12" s="45"/>
      <c r="N12" s="45"/>
      <c r="O12" s="45">
        <v>200</v>
      </c>
      <c r="P12" s="45"/>
      <c r="Q12" s="45"/>
      <c r="R12" s="45">
        <f>SUM(M12:Q12)</f>
        <v>200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200</v>
      </c>
      <c r="AI12" s="47">
        <f>R12+AE12</f>
        <v>200</v>
      </c>
      <c r="AJ12" s="47">
        <f>AI12-AH12</f>
        <v>0</v>
      </c>
      <c r="AK12" s="48">
        <f>IF(AH12=0,"",AI12/AH12)</f>
        <v>1</v>
      </c>
      <c r="AL12" s="47">
        <v>200</v>
      </c>
      <c r="AM12" s="49">
        <v>200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2016-02-22T10:41:38Z</dcterms:created>
  <dcterms:modified xsi:type="dcterms:W3CDTF">2016-02-22T10:47:27Z</dcterms:modified>
  <cp:category/>
  <cp:version/>
  <cp:contentType/>
  <cp:contentStatus/>
</cp:coreProperties>
</file>