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<sst xmlns="http://schemas.openxmlformats.org/spreadsheetml/2006/main" count="1056" uniqueCount="127">
  <si>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</si>
  <si>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</si>
  <si>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</si>
  <si>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</si>
  <si>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</si>
  <si>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</si>
  <si>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</si>
  <si>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</si>
  <si>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</si>
  <si>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</si>
  <si>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</si>
  <si>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</si>
  <si>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</si>
  <si>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</si>
  <si>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</si>
  <si>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</si>
  <si>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</si>
  <si>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</si>
  <si>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</si>
  <si>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</si>
  <si>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</si>
  <si>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</si>
  <si>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</si>
  <si>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</si>
  <si>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</si>
  <si>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</si>
  <si>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</si>
  <si>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</si>
  <si>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</si>
  <si>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Členstvo obce v samosprávnych orgánoch a združeniach</t>
  </si>
  <si>
    <t>Propagácia a prezentácia obce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</si>
  <si>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</si>
  <si>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</si>
  <si>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</si>
  <si>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</si>
  <si>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</si>
  <si>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</si>
  <si>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</si>
  <si>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</si>
  <si>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</si>
  <si>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</si>
  <si>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</si>
  <si>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</si>
  <si>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</si>
  <si>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</si>
  <si>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</si>
  <si>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</si>
  <si>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</si>
  <si>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</si>
  <si>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</si>
  <si>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</si>
  <si>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</si>
  <si>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</si>
  <si>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</si>
  <si>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</si>
  <si>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</si>
  <si>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</si>
  <si>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</si>
  <si>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</si>
  <si>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</si>
  <si>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</si>
  <si>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</si>
  <si>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</si>
  <si>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</si>
  <si>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</si>
  <si>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</si>
  <si>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</si>
  <si>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</si>
  <si>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</si>
  <si>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</si>
  <si>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</si>
  <si>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</si>
  <si>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</si>
  <si>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</si>
  <si>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</si>
  <si>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</si>
  <si>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</si>
  <si>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</si>
  <si>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</si>
  <si>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</si>
  <si>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</si>
  <si>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</si>
  <si>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</si>
  <si>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</si>
  <si>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</si>
  <si>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</si>
  <si>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</si>
  <si>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</si>
  <si>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2012</t>
  </si>
  <si>
    <t>Rozpočet rok 2013</t>
  </si>
  <si>
    <t>Index 13/12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</si>
  <si>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</si>
  <si>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</si>
  <si>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</si>
  <si>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</si>
  <si>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</si>
  <si>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</si>
  <si>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</si>
  <si>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</si>
  <si>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</si>
  <si>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</si>
  <si>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</si>
  <si>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</si>
  <si>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</si>
  <si>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</si>
  <si>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</si>
  <si>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</si>
  <si>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</si>
  <si>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</si>
  <si>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</si>
  <si>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2013</t>
  </si>
  <si>
    <t>Rozpočet 2014</t>
  </si>
  <si>
    <t>Rozpočet 2015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</si>
  <si>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</si>
  <si>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</si>
  <si>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</si>
  <si>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</si>
  <si>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</si>
  <si>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</si>
  <si>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</si>
  <si>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</si>
  <si>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</si>
  <si>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</si>
  <si>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2014</t>
  </si>
  <si>
    <t>Rozpočet rok 2015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</si>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</sst>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5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3"/>
      <name val="Calibri"/>
      <family val="2"/>
    </font>
    <font>
      <sz val="10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42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6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51" fillId="40" borderId="17" applyNumberFormat="0" applyAlignment="0" applyProtection="0"/>
    <xf numFmtId="0" fontId="52" fillId="41" borderId="17" applyNumberFormat="0" applyAlignment="0" applyProtection="0"/>
    <xf numFmtId="0" fontId="53" fillId="41" borderId="1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0" borderId="56" xfId="0" applyFont="1" applyFill="1" applyBorder="1" applyAlignment="1">
      <alignment horizontal="center" vertical="center"/>
    </xf>
    <xf numFmtId="0" fontId="1" fillId="50" borderId="57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164" fontId="4" fillId="49" borderId="29" xfId="0" applyNumberFormat="1" applyFont="1" applyFill="1" applyBorder="1" applyAlignment="1">
      <alignment horizontal="center" vertical="center" wrapText="1"/>
    </xf>
    <xf numFmtId="0" fontId="0" fillId="50" borderId="58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61" xfId="0" applyFont="1" applyFill="1" applyBorder="1" applyAlignment="1">
      <alignment horizontal="center" vertical="center"/>
    </xf>
    <xf numFmtId="0" fontId="5" fillId="50" borderId="59" xfId="0" applyFont="1" applyFill="1" applyBorder="1" applyAlignment="1">
      <alignment horizontal="center" vertical="center"/>
    </xf>
    <xf numFmtId="14" fontId="3" fillId="50" borderId="59" xfId="0" applyNumberFormat="1" applyFont="1" applyFill="1" applyBorder="1" applyAlignment="1">
      <alignment horizontal="center" vertical="center"/>
    </xf>
    <xf numFmtId="0" fontId="3" fillId="50" borderId="59" xfId="0" applyFont="1" applyFill="1" applyBorder="1" applyAlignment="1">
      <alignment horizontal="center" vertical="center"/>
    </xf>
    <xf numFmtId="0" fontId="2" fillId="51" borderId="62" xfId="0" applyFont="1" applyFill="1" applyBorder="1" applyAlignment="1">
      <alignment wrapText="1"/>
    </xf>
    <xf numFmtId="0" fontId="2" fillId="52" borderId="62" xfId="0" applyFont="1" applyFill="1" applyBorder="1" applyAlignment="1">
      <alignment wrapText="1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26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1</v>
      </c>
      <c r="D9" s="119" t="s">
        <v>27</v>
      </c>
      <c r="E9" s="119"/>
      <c r="F9" s="119"/>
      <c r="G9" s="30">
        <v>141794</v>
      </c>
      <c r="H9" s="31">
        <v>175337</v>
      </c>
      <c r="I9" s="31">
        <v>159864</v>
      </c>
      <c r="J9" s="32">
        <v>148744</v>
      </c>
      <c r="K9" s="33"/>
      <c r="L9" s="34">
        <v>162408</v>
      </c>
      <c r="M9" s="35">
        <v>81122</v>
      </c>
      <c r="N9" s="35">
        <v>31629</v>
      </c>
      <c r="O9" s="35">
        <v>46788</v>
      </c>
      <c r="P9" s="35">
        <v>2869</v>
      </c>
      <c r="Q9" s="35"/>
      <c r="R9" s="35">
        <f>SUM(M9:Q9)</f>
        <v>162408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>
        <v>15701</v>
      </c>
      <c r="AB9" s="35"/>
      <c r="AC9" s="35"/>
      <c r="AD9" s="35"/>
      <c r="AE9" s="35">
        <f>SUM(V9:AD9)</f>
        <v>15701</v>
      </c>
      <c r="AF9" s="35">
        <f>AE9-U9</f>
        <v>15701</v>
      </c>
      <c r="AG9" s="36"/>
      <c r="AH9" s="37">
        <f>L9+U9</f>
        <v>162408</v>
      </c>
      <c r="AI9" s="38">
        <f>R9+AE9</f>
        <v>178109</v>
      </c>
      <c r="AJ9" s="38">
        <f>AI9-AH9</f>
        <v>15701</v>
      </c>
      <c r="AK9" s="39">
        <f>IF(AH9=0,"",AI9/AH9)</f>
        <v>1.0966762721048224</v>
      </c>
      <c r="AL9" s="38">
        <v>162000</v>
      </c>
      <c r="AM9" s="40">
        <v>162000</v>
      </c>
    </row>
    <row r="10" spans="2:39" ht="12.75">
      <c r="B10" s="28">
        <v>2</v>
      </c>
      <c r="C10" s="41">
        <v>1</v>
      </c>
      <c r="D10" s="120" t="s">
        <v>28</v>
      </c>
      <c r="E10" s="120"/>
      <c r="F10" s="120"/>
      <c r="G10" s="42">
        <v>127396</v>
      </c>
      <c r="H10" s="43">
        <v>162363</v>
      </c>
      <c r="I10" s="43">
        <v>156407</v>
      </c>
      <c r="J10" s="44">
        <v>145632</v>
      </c>
      <c r="K10" s="33"/>
      <c r="L10" s="45">
        <v>159908</v>
      </c>
      <c r="M10" s="45">
        <v>81122</v>
      </c>
      <c r="N10" s="45">
        <v>31629</v>
      </c>
      <c r="O10" s="45">
        <v>45573</v>
      </c>
      <c r="P10" s="45">
        <v>1584</v>
      </c>
      <c r="Q10" s="45"/>
      <c r="R10" s="45">
        <f>SUM(M10:Q10)</f>
        <v>159908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>
        <v>15701</v>
      </c>
      <c r="AB10" s="45"/>
      <c r="AC10" s="45"/>
      <c r="AD10" s="45"/>
      <c r="AE10" s="45">
        <f>SUM(V10:AD10)</f>
        <v>15701</v>
      </c>
      <c r="AF10" s="45">
        <f>AE10-U10</f>
        <v>15701</v>
      </c>
      <c r="AG10" s="36"/>
      <c r="AH10" s="46">
        <f>L10+U10</f>
        <v>159908</v>
      </c>
      <c r="AI10" s="47">
        <f>R10+AE10</f>
        <v>175609</v>
      </c>
      <c r="AJ10" s="47">
        <f>AI10-AH10</f>
        <v>15701</v>
      </c>
      <c r="AK10" s="48">
        <f>IF(AH10=0,"",AI10/AH10)</f>
        <v>1.098187707932061</v>
      </c>
      <c r="AL10" s="47">
        <v>159500</v>
      </c>
      <c r="AM10" s="49">
        <v>159500</v>
      </c>
    </row>
    <row r="11" spans="2:39" ht="12.75">
      <c r="B11" s="28">
        <v>3</v>
      </c>
      <c r="C11" s="41">
        <v>2</v>
      </c>
      <c r="D11" s="120" t="s">
        <v>29</v>
      </c>
      <c r="E11" s="120"/>
      <c r="F11" s="120"/>
      <c r="G11" s="42">
        <v>1546</v>
      </c>
      <c r="H11" s="43">
        <v>571</v>
      </c>
      <c r="I11" s="43">
        <v>1046</v>
      </c>
      <c r="J11" s="44">
        <v>1046</v>
      </c>
      <c r="K11" s="33"/>
      <c r="L11" s="45">
        <v>1285</v>
      </c>
      <c r="M11" s="45"/>
      <c r="N11" s="45"/>
      <c r="O11" s="45"/>
      <c r="P11" s="45">
        <v>1285</v>
      </c>
      <c r="Q11" s="45"/>
      <c r="R11" s="45">
        <f>SUM(M11:Q11)</f>
        <v>1285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1285</v>
      </c>
      <c r="AI11" s="47">
        <f>R11+AE11</f>
        <v>1285</v>
      </c>
      <c r="AJ11" s="47">
        <f>AI11-AH11</f>
        <v>0</v>
      </c>
      <c r="AK11" s="48">
        <f>IF(AH11=0,"",AI11/AH11)</f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30</v>
      </c>
      <c r="E12" s="120"/>
      <c r="F12" s="120"/>
      <c r="G12" s="42">
        <v>424</v>
      </c>
      <c r="H12" s="43">
        <v>1504</v>
      </c>
      <c r="I12" s="43">
        <v>1500</v>
      </c>
      <c r="J12" s="44">
        <v>1157</v>
      </c>
      <c r="K12" s="33"/>
      <c r="L12" s="45">
        <v>1215</v>
      </c>
      <c r="M12" s="45"/>
      <c r="N12" s="45"/>
      <c r="O12" s="45">
        <v>1215</v>
      </c>
      <c r="P12" s="45"/>
      <c r="Q12" s="45"/>
      <c r="R12" s="45">
        <f>SUM(M12:Q12)</f>
        <v>1215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1215</v>
      </c>
      <c r="AI12" s="47">
        <f>R12+AE12</f>
        <v>1215</v>
      </c>
      <c r="AJ12" s="47">
        <f>AI12-AH12</f>
        <v>0</v>
      </c>
      <c r="AK12" s="48">
        <f>IF(AH12=0,"",AI12/AH12)</f>
        <v>1</v>
      </c>
      <c r="AL12" s="47">
        <v>1500</v>
      </c>
      <c r="AM12" s="49">
        <v>1500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1" max="1" width="1.14843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76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10</v>
      </c>
      <c r="D9" s="119" t="s">
        <v>77</v>
      </c>
      <c r="E9" s="119"/>
      <c r="F9" s="119"/>
      <c r="G9" s="30">
        <v>20028</v>
      </c>
      <c r="H9" s="31">
        <v>23312</v>
      </c>
      <c r="I9" s="31">
        <v>21661</v>
      </c>
      <c r="J9" s="32">
        <v>15588</v>
      </c>
      <c r="K9" s="33"/>
      <c r="L9" s="34">
        <v>18551</v>
      </c>
      <c r="M9" s="35">
        <v>2776</v>
      </c>
      <c r="N9" s="35">
        <v>894</v>
      </c>
      <c r="O9" s="35">
        <v>6781</v>
      </c>
      <c r="P9" s="35">
        <v>8192</v>
      </c>
      <c r="Q9" s="35"/>
      <c r="R9" s="35">
        <f aca="true" t="shared" si="0" ref="R9:R18">SUM(M9:Q9)</f>
        <v>18643</v>
      </c>
      <c r="S9" s="35">
        <f aca="true" t="shared" si="1" ref="S9:S18">R9-L9</f>
        <v>92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18551</v>
      </c>
      <c r="AI9" s="38">
        <f aca="true" t="shared" si="5" ref="AI9:AI18">R9+AE9</f>
        <v>18643</v>
      </c>
      <c r="AJ9" s="38">
        <f aca="true" t="shared" si="6" ref="AJ9:AJ18">AI9-AH9</f>
        <v>92</v>
      </c>
      <c r="AK9" s="39">
        <f aca="true" t="shared" si="7" ref="AK9:AK18">IF(AH9=0,"",AI9/AH9)</f>
        <v>1.0049593013853702</v>
      </c>
      <c r="AL9" s="38">
        <v>25000</v>
      </c>
      <c r="AM9" s="40">
        <v>25000</v>
      </c>
    </row>
    <row r="10" spans="2:39" ht="12.75">
      <c r="B10" s="28">
        <v>2</v>
      </c>
      <c r="C10" s="41">
        <v>1</v>
      </c>
      <c r="D10" s="120" t="s">
        <v>78</v>
      </c>
      <c r="E10" s="120"/>
      <c r="F10" s="120"/>
      <c r="G10" s="42">
        <v>12413</v>
      </c>
      <c r="H10" s="43">
        <v>14296</v>
      </c>
      <c r="I10" s="43">
        <v>16144</v>
      </c>
      <c r="J10" s="44">
        <v>12243</v>
      </c>
      <c r="K10" s="33"/>
      <c r="L10" s="45">
        <v>13021</v>
      </c>
      <c r="M10" s="45">
        <v>2776</v>
      </c>
      <c r="N10" s="45">
        <v>894</v>
      </c>
      <c r="O10" s="45">
        <v>4921</v>
      </c>
      <c r="P10" s="45">
        <v>4430</v>
      </c>
      <c r="Q10" s="45"/>
      <c r="R10" s="45">
        <f t="shared" si="0"/>
        <v>13021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13021</v>
      </c>
      <c r="AI10" s="47">
        <f t="shared" si="5"/>
        <v>13021</v>
      </c>
      <c r="AJ10" s="47">
        <f t="shared" si="6"/>
        <v>0</v>
      </c>
      <c r="AK10" s="48">
        <f t="shared" si="7"/>
        <v>1</v>
      </c>
      <c r="AL10" s="47">
        <v>19500</v>
      </c>
      <c r="AM10" s="49">
        <v>19500</v>
      </c>
    </row>
    <row r="11" spans="2:39" ht="12.75">
      <c r="B11" s="28">
        <v>3</v>
      </c>
      <c r="C11" s="41">
        <v>2</v>
      </c>
      <c r="D11" s="120" t="s">
        <v>79</v>
      </c>
      <c r="E11" s="120"/>
      <c r="F11" s="120"/>
      <c r="G11" s="42">
        <v>969</v>
      </c>
      <c r="H11" s="43">
        <v>1052</v>
      </c>
      <c r="I11" s="43">
        <v>1000</v>
      </c>
      <c r="J11" s="44">
        <v>925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80</v>
      </c>
      <c r="E12" s="120"/>
      <c r="F12" s="120"/>
      <c r="G12" s="42">
        <v>6426</v>
      </c>
      <c r="H12" s="43">
        <v>7788</v>
      </c>
      <c r="I12" s="43">
        <v>3155</v>
      </c>
      <c r="J12" s="44">
        <v>1058</v>
      </c>
      <c r="K12" s="33"/>
      <c r="L12" s="45">
        <v>3030</v>
      </c>
      <c r="M12" s="45"/>
      <c r="N12" s="45"/>
      <c r="O12" s="45">
        <v>860</v>
      </c>
      <c r="P12" s="45">
        <v>2170</v>
      </c>
      <c r="Q12" s="45"/>
      <c r="R12" s="45">
        <f t="shared" si="0"/>
        <v>3030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3030</v>
      </c>
      <c r="AI12" s="47">
        <f t="shared" si="5"/>
        <v>3030</v>
      </c>
      <c r="AJ12" s="47">
        <f t="shared" si="6"/>
        <v>0</v>
      </c>
      <c r="AK12" s="48">
        <f t="shared" si="7"/>
        <v>1</v>
      </c>
      <c r="AL12" s="47">
        <v>3500</v>
      </c>
      <c r="AM12" s="49">
        <v>3500</v>
      </c>
    </row>
    <row r="13" spans="2:39" ht="12.75">
      <c r="B13" s="28">
        <v>5</v>
      </c>
      <c r="C13" s="50">
        <v>1</v>
      </c>
      <c r="D13" s="121" t="s">
        <v>81</v>
      </c>
      <c r="E13" s="121"/>
      <c r="F13" s="121"/>
      <c r="G13" s="51">
        <v>170</v>
      </c>
      <c r="H13" s="52"/>
      <c r="I13" s="52">
        <v>170</v>
      </c>
      <c r="J13" s="53"/>
      <c r="K13" s="33"/>
      <c r="L13" s="54">
        <v>170</v>
      </c>
      <c r="M13" s="54"/>
      <c r="N13" s="54"/>
      <c r="O13" s="54"/>
      <c r="P13" s="54">
        <v>170</v>
      </c>
      <c r="Q13" s="54"/>
      <c r="R13" s="54">
        <f t="shared" si="0"/>
        <v>170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170</v>
      </c>
      <c r="AI13" s="56">
        <f t="shared" si="5"/>
        <v>170</v>
      </c>
      <c r="AJ13" s="56">
        <f t="shared" si="6"/>
        <v>0</v>
      </c>
      <c r="AK13" s="57">
        <f t="shared" si="7"/>
        <v>1</v>
      </c>
      <c r="AL13" s="56">
        <v>170</v>
      </c>
      <c r="AM13" s="58">
        <v>170</v>
      </c>
    </row>
    <row r="14" spans="2:39" ht="12.75">
      <c r="B14" s="28">
        <v>6</v>
      </c>
      <c r="C14" s="50">
        <v>2</v>
      </c>
      <c r="D14" s="121" t="s">
        <v>82</v>
      </c>
      <c r="E14" s="121"/>
      <c r="F14" s="121"/>
      <c r="G14" s="51"/>
      <c r="H14" s="52">
        <v>544</v>
      </c>
      <c r="I14" s="52">
        <v>2000</v>
      </c>
      <c r="J14" s="53">
        <v>200</v>
      </c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83</v>
      </c>
      <c r="E15" s="121"/>
      <c r="F15" s="121"/>
      <c r="G15" s="51">
        <v>6256</v>
      </c>
      <c r="H15" s="52">
        <v>7244</v>
      </c>
      <c r="I15" s="52">
        <v>985</v>
      </c>
      <c r="J15" s="53">
        <v>858</v>
      </c>
      <c r="K15" s="33"/>
      <c r="L15" s="54">
        <v>860</v>
      </c>
      <c r="M15" s="54"/>
      <c r="N15" s="54"/>
      <c r="O15" s="54">
        <v>860</v>
      </c>
      <c r="P15" s="54"/>
      <c r="Q15" s="54"/>
      <c r="R15" s="54">
        <f t="shared" si="0"/>
        <v>860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860</v>
      </c>
      <c r="AI15" s="56">
        <f t="shared" si="5"/>
        <v>860</v>
      </c>
      <c r="AJ15" s="56">
        <f t="shared" si="6"/>
        <v>0</v>
      </c>
      <c r="AK15" s="57">
        <f t="shared" si="7"/>
        <v>1</v>
      </c>
      <c r="AL15" s="56">
        <v>1330</v>
      </c>
      <c r="AM15" s="58">
        <v>1330</v>
      </c>
    </row>
    <row r="16" spans="2:39" ht="12.75">
      <c r="B16" s="28">
        <v>8</v>
      </c>
      <c r="C16" s="41">
        <v>4</v>
      </c>
      <c r="D16" s="120" t="s">
        <v>84</v>
      </c>
      <c r="E16" s="120"/>
      <c r="F16" s="120"/>
      <c r="G16" s="42">
        <v>220</v>
      </c>
      <c r="H16" s="43">
        <v>176</v>
      </c>
      <c r="I16" s="43">
        <v>1362</v>
      </c>
      <c r="J16" s="44">
        <v>1362</v>
      </c>
      <c r="K16" s="33"/>
      <c r="L16" s="45">
        <v>1500</v>
      </c>
      <c r="M16" s="45"/>
      <c r="N16" s="45"/>
      <c r="O16" s="45"/>
      <c r="P16" s="45">
        <v>1592</v>
      </c>
      <c r="Q16" s="45"/>
      <c r="R16" s="45">
        <f t="shared" si="0"/>
        <v>1592</v>
      </c>
      <c r="S16" s="45">
        <f t="shared" si="1"/>
        <v>92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1592</v>
      </c>
      <c r="AJ16" s="47">
        <f t="shared" si="6"/>
        <v>92</v>
      </c>
      <c r="AK16" s="48">
        <f t="shared" si="7"/>
        <v>1.0613333333333332</v>
      </c>
      <c r="AL16" s="47">
        <v>1000</v>
      </c>
      <c r="AM16" s="49">
        <v>1000</v>
      </c>
    </row>
    <row r="17" spans="2:39" ht="12.75">
      <c r="B17" s="28">
        <v>9</v>
      </c>
      <c r="C17" s="50">
        <v>1</v>
      </c>
      <c r="D17" s="121" t="s">
        <v>85</v>
      </c>
      <c r="E17" s="121"/>
      <c r="F17" s="121"/>
      <c r="G17" s="51"/>
      <c r="H17" s="52"/>
      <c r="I17" s="52">
        <v>1250</v>
      </c>
      <c r="J17" s="53">
        <v>1250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1000</v>
      </c>
      <c r="AM17" s="58">
        <v>1000</v>
      </c>
    </row>
    <row r="18" spans="2:39" ht="12.75">
      <c r="B18" s="28">
        <v>10</v>
      </c>
      <c r="C18" s="50">
        <v>2</v>
      </c>
      <c r="D18" s="121" t="s">
        <v>86</v>
      </c>
      <c r="E18" s="121"/>
      <c r="F18" s="121"/>
      <c r="G18" s="51">
        <v>220</v>
      </c>
      <c r="H18" s="52">
        <v>176</v>
      </c>
      <c r="I18" s="52">
        <v>112</v>
      </c>
      <c r="J18" s="53">
        <v>112</v>
      </c>
      <c r="K18" s="33"/>
      <c r="L18" s="54"/>
      <c r="M18" s="54"/>
      <c r="N18" s="54"/>
      <c r="O18" s="54"/>
      <c r="P18" s="54">
        <v>92</v>
      </c>
      <c r="Q18" s="54"/>
      <c r="R18" s="54">
        <f t="shared" si="0"/>
        <v>92</v>
      </c>
      <c r="S18" s="54">
        <f t="shared" si="1"/>
        <v>92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92</v>
      </c>
      <c r="AJ18" s="56">
        <f t="shared" si="6"/>
        <v>92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87</v>
      </c>
      <c r="C2" s="123"/>
      <c r="D2" s="124" t="s">
        <v>88</v>
      </c>
      <c r="E2" s="124"/>
      <c r="F2" s="124"/>
      <c r="G2" s="124"/>
      <c r="H2" s="124" t="s">
        <v>89</v>
      </c>
      <c r="I2" s="124"/>
      <c r="J2" s="124"/>
      <c r="K2" s="124"/>
      <c r="L2" s="124" t="s">
        <v>90</v>
      </c>
      <c r="M2" s="2"/>
    </row>
    <row r="3" spans="1:13" ht="36">
      <c r="A3" s="2"/>
      <c r="B3" s="122"/>
      <c r="C3" s="123"/>
      <c r="D3" s="60" t="s">
        <v>91</v>
      </c>
      <c r="E3" s="61" t="s">
        <v>92</v>
      </c>
      <c r="F3" s="61" t="s">
        <v>93</v>
      </c>
      <c r="G3" s="125" t="s">
        <v>94</v>
      </c>
      <c r="H3" s="60" t="s">
        <v>91</v>
      </c>
      <c r="I3" s="61" t="s">
        <v>92</v>
      </c>
      <c r="J3" s="61" t="s">
        <v>93</v>
      </c>
      <c r="K3" s="124" t="s">
        <v>94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95</v>
      </c>
      <c r="G4" s="125"/>
      <c r="H4" s="60" t="s">
        <v>2</v>
      </c>
      <c r="I4" s="61" t="s">
        <v>3</v>
      </c>
      <c r="J4" s="61" t="s">
        <v>95</v>
      </c>
      <c r="K4" s="124"/>
      <c r="L4" s="124"/>
      <c r="M4" s="2"/>
    </row>
    <row r="5" spans="1:13" ht="12.75">
      <c r="A5" s="2"/>
      <c r="B5" s="63" t="s">
        <v>96</v>
      </c>
      <c r="C5" s="64" t="s">
        <v>97</v>
      </c>
      <c r="D5" s="65">
        <v>936986</v>
      </c>
      <c r="E5" s="66">
        <v>90000</v>
      </c>
      <c r="F5" s="66"/>
      <c r="G5" s="66">
        <f aca="true" t="shared" si="0" ref="G5:G16">SUM(D5:F5)</f>
        <v>1026986</v>
      </c>
      <c r="H5" s="66">
        <v>980485</v>
      </c>
      <c r="I5" s="66"/>
      <c r="J5" s="66"/>
      <c r="K5" s="66">
        <f aca="true" t="shared" si="1" ref="K5:K16">SUM(H5:J5)</f>
        <v>980485</v>
      </c>
      <c r="L5" s="67">
        <f aca="true" t="shared" si="2" ref="L5:L17">IF(G5&lt;&gt;0,K5/G5*100,"")</f>
        <v>95.4720901745496</v>
      </c>
      <c r="M5" s="2"/>
    </row>
    <row r="6" spans="1:13" ht="12.75">
      <c r="A6" s="2"/>
      <c r="B6" s="68">
        <f aca="true" t="shared" si="3" ref="B6:B17">B5+1</f>
        <v>2</v>
      </c>
      <c r="C6" s="69" t="s">
        <v>98</v>
      </c>
      <c r="D6" s="70">
        <f>SUM(D7:D16)</f>
        <v>820181</v>
      </c>
      <c r="E6" s="70">
        <f>SUM(E7:E16)</f>
        <v>190747</v>
      </c>
      <c r="F6" s="70">
        <f>SUM(F7:F16)</f>
        <v>0</v>
      </c>
      <c r="G6" s="70">
        <f t="shared" si="0"/>
        <v>1010928</v>
      </c>
      <c r="H6" s="70">
        <f>SUM(H7:H16)</f>
        <v>841276</v>
      </c>
      <c r="I6" s="70">
        <f>SUM(I7:I16)</f>
        <v>137129</v>
      </c>
      <c r="J6" s="70">
        <f>SUM(J7:J16)</f>
        <v>0</v>
      </c>
      <c r="K6" s="71">
        <f t="shared" si="1"/>
        <v>978405</v>
      </c>
      <c r="L6" s="72">
        <f t="shared" si="2"/>
        <v>96.7828569393666</v>
      </c>
      <c r="M6" s="2"/>
    </row>
    <row r="7" spans="1:13" ht="12.75">
      <c r="A7" s="2"/>
      <c r="B7" s="73">
        <f t="shared" si="3"/>
        <v>3</v>
      </c>
      <c r="C7" s="74" t="s">
        <v>99</v>
      </c>
      <c r="D7" s="75">
        <v>159864</v>
      </c>
      <c r="E7" s="75"/>
      <c r="F7" s="75"/>
      <c r="G7" s="76">
        <f t="shared" si="0"/>
        <v>159864</v>
      </c>
      <c r="H7" s="77">
        <v>162408</v>
      </c>
      <c r="I7" s="77">
        <v>15701</v>
      </c>
      <c r="J7" s="78"/>
      <c r="K7" s="76">
        <f t="shared" si="1"/>
        <v>178109</v>
      </c>
      <c r="L7" s="72">
        <f t="shared" si="2"/>
        <v>111.4128259020167</v>
      </c>
      <c r="M7" s="2"/>
    </row>
    <row r="8" spans="1:13" ht="12.75">
      <c r="A8" s="2"/>
      <c r="B8" s="73">
        <f t="shared" si="3"/>
        <v>4</v>
      </c>
      <c r="C8" s="74" t="s">
        <v>100</v>
      </c>
      <c r="D8" s="75">
        <v>14058</v>
      </c>
      <c r="E8" s="75">
        <v>600</v>
      </c>
      <c r="F8" s="75"/>
      <c r="G8" s="76">
        <f t="shared" si="0"/>
        <v>14658</v>
      </c>
      <c r="H8" s="77">
        <v>13539</v>
      </c>
      <c r="I8" s="77">
        <v>32054</v>
      </c>
      <c r="J8" s="78"/>
      <c r="K8" s="76">
        <f t="shared" si="1"/>
        <v>45593</v>
      </c>
      <c r="L8" s="72">
        <f t="shared" si="2"/>
        <v>311.0451630508937</v>
      </c>
      <c r="M8" s="2"/>
    </row>
    <row r="9" spans="1:13" ht="12.75">
      <c r="A9" s="2"/>
      <c r="B9" s="73">
        <f t="shared" si="3"/>
        <v>5</v>
      </c>
      <c r="C9" s="74" t="s">
        <v>101</v>
      </c>
      <c r="D9" s="75">
        <v>40712</v>
      </c>
      <c r="E9" s="75">
        <v>1950</v>
      </c>
      <c r="F9" s="75"/>
      <c r="G9" s="76">
        <f t="shared" si="0"/>
        <v>42662</v>
      </c>
      <c r="H9" s="77">
        <v>41900</v>
      </c>
      <c r="I9" s="77">
        <v>10000</v>
      </c>
      <c r="J9" s="78"/>
      <c r="K9" s="76">
        <f t="shared" si="1"/>
        <v>51900</v>
      </c>
      <c r="L9" s="72">
        <f t="shared" si="2"/>
        <v>121.65393089869205</v>
      </c>
      <c r="M9" s="2"/>
    </row>
    <row r="10" spans="1:13" ht="12.75">
      <c r="A10" s="2"/>
      <c r="B10" s="73">
        <f t="shared" si="3"/>
        <v>6</v>
      </c>
      <c r="C10" s="74" t="s">
        <v>102</v>
      </c>
      <c r="D10" s="75">
        <v>21127</v>
      </c>
      <c r="E10" s="75">
        <v>42773</v>
      </c>
      <c r="F10" s="75"/>
      <c r="G10" s="76">
        <f t="shared" si="0"/>
        <v>63900</v>
      </c>
      <c r="H10" s="77">
        <v>21892</v>
      </c>
      <c r="I10" s="77">
        <v>65467</v>
      </c>
      <c r="J10" s="78"/>
      <c r="K10" s="76">
        <f t="shared" si="1"/>
        <v>87359</v>
      </c>
      <c r="L10" s="72">
        <f t="shared" si="2"/>
        <v>136.71205007824727</v>
      </c>
      <c r="M10" s="2"/>
    </row>
    <row r="11" spans="1:13" ht="12.75">
      <c r="A11" s="2"/>
      <c r="B11" s="73">
        <f t="shared" si="3"/>
        <v>7</v>
      </c>
      <c r="C11" s="74" t="s">
        <v>103</v>
      </c>
      <c r="D11" s="75">
        <v>504160</v>
      </c>
      <c r="E11" s="75">
        <v>103754</v>
      </c>
      <c r="F11" s="75"/>
      <c r="G11" s="76">
        <f t="shared" si="0"/>
        <v>607914</v>
      </c>
      <c r="H11" s="77">
        <v>497500</v>
      </c>
      <c r="I11" s="77"/>
      <c r="J11" s="78"/>
      <c r="K11" s="76">
        <f t="shared" si="1"/>
        <v>497500</v>
      </c>
      <c r="L11" s="72">
        <f t="shared" si="2"/>
        <v>81.8372335560622</v>
      </c>
      <c r="M11" s="2"/>
    </row>
    <row r="12" spans="1:13" ht="12.75">
      <c r="A12" s="2"/>
      <c r="B12" s="73">
        <f t="shared" si="3"/>
        <v>8</v>
      </c>
      <c r="C12" s="74" t="s">
        <v>104</v>
      </c>
      <c r="D12" s="75">
        <v>13416</v>
      </c>
      <c r="E12" s="75">
        <v>480</v>
      </c>
      <c r="F12" s="75"/>
      <c r="G12" s="76">
        <f t="shared" si="0"/>
        <v>13896</v>
      </c>
      <c r="H12" s="77">
        <v>35249</v>
      </c>
      <c r="I12" s="77"/>
      <c r="J12" s="78"/>
      <c r="K12" s="76">
        <f t="shared" si="1"/>
        <v>35249</v>
      </c>
      <c r="L12" s="72">
        <f t="shared" si="2"/>
        <v>253.66292458261367</v>
      </c>
      <c r="M12" s="2"/>
    </row>
    <row r="13" spans="1:13" ht="12.75">
      <c r="A13" s="2"/>
      <c r="B13" s="73">
        <f t="shared" si="3"/>
        <v>9</v>
      </c>
      <c r="C13" s="74" t="s">
        <v>105</v>
      </c>
      <c r="D13" s="75">
        <v>10203</v>
      </c>
      <c r="E13" s="75">
        <v>20062</v>
      </c>
      <c r="F13" s="75"/>
      <c r="G13" s="76">
        <f t="shared" si="0"/>
        <v>30265</v>
      </c>
      <c r="H13" s="77">
        <v>12733</v>
      </c>
      <c r="I13" s="77">
        <v>5805</v>
      </c>
      <c r="J13" s="78"/>
      <c r="K13" s="76">
        <f t="shared" si="1"/>
        <v>18538</v>
      </c>
      <c r="L13" s="72">
        <f t="shared" si="2"/>
        <v>61.252271600859075</v>
      </c>
      <c r="M13" s="2"/>
    </row>
    <row r="14" spans="1:13" ht="12.75">
      <c r="A14" s="2"/>
      <c r="B14" s="73">
        <f t="shared" si="3"/>
        <v>10</v>
      </c>
      <c r="C14" s="74" t="s">
        <v>106</v>
      </c>
      <c r="D14" s="75">
        <v>23526</v>
      </c>
      <c r="E14" s="75">
        <v>21128</v>
      </c>
      <c r="F14" s="75"/>
      <c r="G14" s="76">
        <f t="shared" si="0"/>
        <v>44654</v>
      </c>
      <c r="H14" s="77">
        <v>29261</v>
      </c>
      <c r="I14" s="77">
        <v>8102</v>
      </c>
      <c r="J14" s="78"/>
      <c r="K14" s="76">
        <f t="shared" si="1"/>
        <v>37363</v>
      </c>
      <c r="L14" s="72">
        <f t="shared" si="2"/>
        <v>83.67223541004165</v>
      </c>
      <c r="M14" s="2"/>
    </row>
    <row r="15" spans="1:13" ht="12.75">
      <c r="A15" s="2"/>
      <c r="B15" s="73">
        <f t="shared" si="3"/>
        <v>11</v>
      </c>
      <c r="C15" s="74" t="s">
        <v>107</v>
      </c>
      <c r="D15" s="75">
        <v>11454</v>
      </c>
      <c r="E15" s="75"/>
      <c r="F15" s="75"/>
      <c r="G15" s="76">
        <f t="shared" si="0"/>
        <v>11454</v>
      </c>
      <c r="H15" s="77">
        <v>8151</v>
      </c>
      <c r="I15" s="77"/>
      <c r="J15" s="78"/>
      <c r="K15" s="76">
        <f t="shared" si="1"/>
        <v>8151</v>
      </c>
      <c r="L15" s="72">
        <f t="shared" si="2"/>
        <v>71.1629125196438</v>
      </c>
      <c r="M15" s="2"/>
    </row>
    <row r="16" spans="1:13" ht="12.75">
      <c r="A16" s="2"/>
      <c r="B16" s="73">
        <f t="shared" si="3"/>
        <v>12</v>
      </c>
      <c r="C16" s="74" t="s">
        <v>108</v>
      </c>
      <c r="D16" s="75">
        <v>21661</v>
      </c>
      <c r="E16" s="75"/>
      <c r="F16" s="75"/>
      <c r="G16" s="76">
        <f t="shared" si="0"/>
        <v>21661</v>
      </c>
      <c r="H16" s="77">
        <v>18643</v>
      </c>
      <c r="I16" s="77"/>
      <c r="J16" s="78"/>
      <c r="K16" s="76">
        <f t="shared" si="1"/>
        <v>18643</v>
      </c>
      <c r="L16" s="72">
        <f t="shared" si="2"/>
        <v>86.06712524814182</v>
      </c>
      <c r="M16" s="2"/>
    </row>
    <row r="17" spans="1:13" ht="12.75">
      <c r="A17" s="2"/>
      <c r="B17" s="79">
        <f t="shared" si="3"/>
        <v>13</v>
      </c>
      <c r="C17" s="80" t="s">
        <v>109</v>
      </c>
      <c r="D17" s="81">
        <f aca="true" t="shared" si="4" ref="D17:K17">D5-D6</f>
        <v>116805</v>
      </c>
      <c r="E17" s="82">
        <f t="shared" si="4"/>
        <v>-100747</v>
      </c>
      <c r="F17" s="82">
        <f t="shared" si="4"/>
        <v>0</v>
      </c>
      <c r="G17" s="82">
        <f t="shared" si="4"/>
        <v>16058</v>
      </c>
      <c r="H17" s="82">
        <f t="shared" si="4"/>
        <v>139209</v>
      </c>
      <c r="I17" s="82">
        <f t="shared" si="4"/>
        <v>-137129</v>
      </c>
      <c r="J17" s="82">
        <f t="shared" si="4"/>
        <v>0</v>
      </c>
      <c r="K17" s="82">
        <f t="shared" si="4"/>
        <v>2080</v>
      </c>
      <c r="L17" s="83">
        <f t="shared" si="2"/>
        <v>12.953045211109727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C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</v>
      </c>
      <c r="D7" s="134" t="s">
        <v>113</v>
      </c>
      <c r="E7" s="134"/>
      <c r="F7" s="135"/>
      <c r="G7" s="91">
        <v>162408</v>
      </c>
      <c r="H7" s="92">
        <v>15701</v>
      </c>
      <c r="I7" s="91">
        <v>162000</v>
      </c>
      <c r="J7" s="92"/>
      <c r="K7" s="91">
        <v>162000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28</v>
      </c>
      <c r="E8" s="136"/>
      <c r="F8" s="137"/>
      <c r="G8" s="94">
        <v>159908</v>
      </c>
      <c r="H8" s="69">
        <v>15701</v>
      </c>
      <c r="I8" s="94">
        <v>159500</v>
      </c>
      <c r="J8" s="69"/>
      <c r="K8" s="94">
        <v>159500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29</v>
      </c>
      <c r="E9" s="136"/>
      <c r="F9" s="137"/>
      <c r="G9" s="94">
        <v>1285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30</v>
      </c>
      <c r="E10" s="136"/>
      <c r="F10" s="137"/>
      <c r="G10" s="94">
        <v>1215</v>
      </c>
      <c r="H10" s="69"/>
      <c r="I10" s="94">
        <v>1500</v>
      </c>
      <c r="J10" s="69"/>
      <c r="K10" s="94">
        <v>1500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31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2</v>
      </c>
      <c r="D7" s="134" t="s">
        <v>114</v>
      </c>
      <c r="E7" s="134"/>
      <c r="F7" s="135"/>
      <c r="G7" s="91">
        <v>13539</v>
      </c>
      <c r="H7" s="92">
        <v>32054</v>
      </c>
      <c r="I7" s="91">
        <v>15200</v>
      </c>
      <c r="J7" s="92"/>
      <c r="K7" s="91">
        <v>15200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33</v>
      </c>
      <c r="E8" s="136"/>
      <c r="F8" s="137"/>
      <c r="G8" s="94">
        <v>5493</v>
      </c>
      <c r="H8" s="69"/>
      <c r="I8" s="94">
        <v>6735</v>
      </c>
      <c r="J8" s="69"/>
      <c r="K8" s="94">
        <v>6735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34</v>
      </c>
      <c r="E9" s="136"/>
      <c r="F9" s="137"/>
      <c r="G9" s="94">
        <v>4517</v>
      </c>
      <c r="H9" s="69">
        <v>32054</v>
      </c>
      <c r="I9" s="94">
        <v>5300</v>
      </c>
      <c r="J9" s="69"/>
      <c r="K9" s="94">
        <v>5300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35</v>
      </c>
      <c r="E10" s="136"/>
      <c r="F10" s="137"/>
      <c r="G10" s="94">
        <v>3529</v>
      </c>
      <c r="H10" s="69"/>
      <c r="I10" s="94">
        <v>3165</v>
      </c>
      <c r="J10" s="69"/>
      <c r="K10" s="94">
        <v>3165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36</v>
      </c>
      <c r="E11" s="138"/>
      <c r="F11" s="139"/>
      <c r="G11" s="97">
        <v>2766</v>
      </c>
      <c r="H11" s="98"/>
      <c r="I11" s="97">
        <v>2665</v>
      </c>
      <c r="J11" s="98"/>
      <c r="K11" s="97">
        <v>2665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37</v>
      </c>
      <c r="E12" s="138"/>
      <c r="F12" s="139"/>
      <c r="G12" s="97">
        <v>763</v>
      </c>
      <c r="H12" s="98"/>
      <c r="I12" s="97">
        <v>500</v>
      </c>
      <c r="J12" s="98"/>
      <c r="K12" s="97">
        <v>500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38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3</v>
      </c>
      <c r="D7" s="134" t="s">
        <v>115</v>
      </c>
      <c r="E7" s="134"/>
      <c r="F7" s="135"/>
      <c r="G7" s="91">
        <v>41900</v>
      </c>
      <c r="H7" s="92">
        <v>10000</v>
      </c>
      <c r="I7" s="91">
        <v>42000</v>
      </c>
      <c r="J7" s="92"/>
      <c r="K7" s="91">
        <v>42000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40</v>
      </c>
      <c r="E8" s="136"/>
      <c r="F8" s="137"/>
      <c r="G8" s="94">
        <v>40900</v>
      </c>
      <c r="H8" s="69"/>
      <c r="I8" s="94">
        <v>41000</v>
      </c>
      <c r="J8" s="69"/>
      <c r="K8" s="94">
        <v>41000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41</v>
      </c>
      <c r="E9" s="136"/>
      <c r="F9" s="137"/>
      <c r="G9" s="94">
        <v>1000</v>
      </c>
      <c r="H9" s="69">
        <v>10000</v>
      </c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42</v>
      </c>
      <c r="E10" s="136"/>
      <c r="F10" s="137"/>
      <c r="G10" s="94"/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4</v>
      </c>
      <c r="D7" s="134" t="s">
        <v>116</v>
      </c>
      <c r="E7" s="134"/>
      <c r="F7" s="135"/>
      <c r="G7" s="91">
        <v>21892</v>
      </c>
      <c r="H7" s="92">
        <v>65467</v>
      </c>
      <c r="I7" s="91">
        <v>23700</v>
      </c>
      <c r="J7" s="92">
        <v>100000</v>
      </c>
      <c r="K7" s="91">
        <v>23700</v>
      </c>
      <c r="L7" s="93">
        <v>100000</v>
      </c>
      <c r="M7" s="2"/>
    </row>
    <row r="8" spans="1:13" ht="12.75">
      <c r="A8" s="2"/>
      <c r="B8" s="89">
        <v>2</v>
      </c>
      <c r="C8" s="88">
        <v>1</v>
      </c>
      <c r="D8" s="136" t="s">
        <v>45</v>
      </c>
      <c r="E8" s="136"/>
      <c r="F8" s="137"/>
      <c r="G8" s="94">
        <v>21892</v>
      </c>
      <c r="H8" s="69"/>
      <c r="I8" s="94">
        <v>23700</v>
      </c>
      <c r="J8" s="69"/>
      <c r="K8" s="94">
        <v>23700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46</v>
      </c>
      <c r="E9" s="136"/>
      <c r="F9" s="137"/>
      <c r="G9" s="94"/>
      <c r="H9" s="69">
        <v>65467</v>
      </c>
      <c r="I9" s="94"/>
      <c r="J9" s="69">
        <v>100000</v>
      </c>
      <c r="K9" s="94"/>
      <c r="L9" s="95">
        <v>100000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5</v>
      </c>
      <c r="D7" s="134" t="s">
        <v>117</v>
      </c>
      <c r="E7" s="134"/>
      <c r="F7" s="135"/>
      <c r="G7" s="91">
        <v>497500</v>
      </c>
      <c r="H7" s="92"/>
      <c r="I7" s="91">
        <v>480000</v>
      </c>
      <c r="J7" s="92"/>
      <c r="K7" s="91">
        <v>480000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49</v>
      </c>
      <c r="E8" s="136"/>
      <c r="F8" s="137"/>
      <c r="G8" s="94">
        <v>95367</v>
      </c>
      <c r="H8" s="69"/>
      <c r="I8" s="94">
        <v>90089</v>
      </c>
      <c r="J8" s="69"/>
      <c r="K8" s="94">
        <v>90089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50</v>
      </c>
      <c r="E9" s="136"/>
      <c r="F9" s="137"/>
      <c r="G9" s="94">
        <v>353345</v>
      </c>
      <c r="H9" s="69"/>
      <c r="I9" s="94">
        <v>349062</v>
      </c>
      <c r="J9" s="69"/>
      <c r="K9" s="94">
        <v>349062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51</v>
      </c>
      <c r="E10" s="138"/>
      <c r="F10" s="139"/>
      <c r="G10" s="97">
        <v>1450</v>
      </c>
      <c r="H10" s="98"/>
      <c r="I10" s="97">
        <v>400</v>
      </c>
      <c r="J10" s="98"/>
      <c r="K10" s="97">
        <v>400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52</v>
      </c>
      <c r="E11" s="138"/>
      <c r="F11" s="139"/>
      <c r="G11" s="97">
        <v>351895</v>
      </c>
      <c r="H11" s="98"/>
      <c r="I11" s="97">
        <v>348662</v>
      </c>
      <c r="J11" s="98"/>
      <c r="K11" s="97">
        <v>348662</v>
      </c>
      <c r="L11" s="99"/>
      <c r="M11" s="2"/>
    </row>
    <row r="12" spans="1:13" ht="12.75">
      <c r="A12" s="2"/>
      <c r="B12" s="89">
        <v>6</v>
      </c>
      <c r="C12" s="88">
        <v>3</v>
      </c>
      <c r="D12" s="136" t="s">
        <v>53</v>
      </c>
      <c r="E12" s="136"/>
      <c r="F12" s="137"/>
      <c r="G12" s="94">
        <v>40428</v>
      </c>
      <c r="H12" s="69"/>
      <c r="I12" s="94">
        <v>40849</v>
      </c>
      <c r="J12" s="69"/>
      <c r="K12" s="94">
        <v>40849</v>
      </c>
      <c r="L12" s="95"/>
      <c r="M12" s="2"/>
    </row>
    <row r="13" spans="1:13" ht="12.75">
      <c r="A13" s="2"/>
      <c r="B13" s="89">
        <v>7</v>
      </c>
      <c r="C13" s="88">
        <v>4</v>
      </c>
      <c r="D13" s="136" t="s">
        <v>54</v>
      </c>
      <c r="E13" s="136"/>
      <c r="F13" s="137"/>
      <c r="G13" s="94">
        <v>8360</v>
      </c>
      <c r="H13" s="69"/>
      <c r="I13" s="94"/>
      <c r="J13" s="69"/>
      <c r="K13" s="94"/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D13:F13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6</v>
      </c>
      <c r="D7" s="134" t="s">
        <v>118</v>
      </c>
      <c r="E7" s="134"/>
      <c r="F7" s="135"/>
      <c r="G7" s="91">
        <v>35249</v>
      </c>
      <c r="H7" s="92"/>
      <c r="I7" s="91">
        <v>32600</v>
      </c>
      <c r="J7" s="92"/>
      <c r="K7" s="91">
        <v>32600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57</v>
      </c>
      <c r="E8" s="136"/>
      <c r="F8" s="137"/>
      <c r="G8" s="94">
        <v>12478</v>
      </c>
      <c r="H8" s="69"/>
      <c r="I8" s="94">
        <v>10100</v>
      </c>
      <c r="J8" s="69"/>
      <c r="K8" s="94">
        <v>10100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58</v>
      </c>
      <c r="E9" s="136"/>
      <c r="F9" s="137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59</v>
      </c>
      <c r="E10" s="136"/>
      <c r="F10" s="137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36" t="s">
        <v>60</v>
      </c>
      <c r="E11" s="136"/>
      <c r="F11" s="137"/>
      <c r="G11" s="94">
        <v>2000</v>
      </c>
      <c r="H11" s="69"/>
      <c r="I11" s="94">
        <v>1000</v>
      </c>
      <c r="J11" s="69"/>
      <c r="K11" s="94">
        <v>1000</v>
      </c>
      <c r="L11" s="95"/>
      <c r="M11" s="2"/>
    </row>
    <row r="12" spans="1:13" ht="12.75">
      <c r="A12" s="2"/>
      <c r="B12" s="89">
        <v>6</v>
      </c>
      <c r="C12" s="88">
        <v>5</v>
      </c>
      <c r="D12" s="136" t="s">
        <v>61</v>
      </c>
      <c r="E12" s="136"/>
      <c r="F12" s="137"/>
      <c r="G12" s="94">
        <v>19271</v>
      </c>
      <c r="H12" s="69"/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62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7</v>
      </c>
      <c r="D7" s="134" t="s">
        <v>119</v>
      </c>
      <c r="E7" s="134"/>
      <c r="F7" s="135"/>
      <c r="G7" s="91">
        <v>12733</v>
      </c>
      <c r="H7" s="92">
        <v>5805</v>
      </c>
      <c r="I7" s="91">
        <v>10700</v>
      </c>
      <c r="J7" s="92"/>
      <c r="K7" s="91">
        <v>10700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64</v>
      </c>
      <c r="E8" s="136"/>
      <c r="F8" s="137"/>
      <c r="G8" s="94">
        <v>10383</v>
      </c>
      <c r="H8" s="69">
        <v>5805</v>
      </c>
      <c r="I8" s="94">
        <v>8700</v>
      </c>
      <c r="J8" s="69"/>
      <c r="K8" s="94">
        <v>8700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65</v>
      </c>
      <c r="E9" s="136"/>
      <c r="F9" s="137"/>
      <c r="G9" s="94">
        <v>2350</v>
      </c>
      <c r="H9" s="69"/>
      <c r="I9" s="94">
        <v>2000</v>
      </c>
      <c r="J9" s="69"/>
      <c r="K9" s="94">
        <v>2000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66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8</v>
      </c>
      <c r="D7" s="134" t="s">
        <v>120</v>
      </c>
      <c r="E7" s="134"/>
      <c r="F7" s="135"/>
      <c r="G7" s="91">
        <v>29261</v>
      </c>
      <c r="H7" s="92">
        <v>8102</v>
      </c>
      <c r="I7" s="91">
        <v>15000</v>
      </c>
      <c r="J7" s="92">
        <v>20000</v>
      </c>
      <c r="K7" s="91">
        <v>15000</v>
      </c>
      <c r="L7" s="93">
        <v>20000</v>
      </c>
      <c r="M7" s="2"/>
    </row>
    <row r="8" spans="1:13" ht="12.75">
      <c r="A8" s="2"/>
      <c r="B8" s="89">
        <v>2</v>
      </c>
      <c r="C8" s="88">
        <v>1</v>
      </c>
      <c r="D8" s="136" t="s">
        <v>68</v>
      </c>
      <c r="E8" s="136"/>
      <c r="F8" s="137"/>
      <c r="G8" s="94">
        <v>26161</v>
      </c>
      <c r="H8" s="69">
        <v>5000</v>
      </c>
      <c r="I8" s="94">
        <v>12700</v>
      </c>
      <c r="J8" s="69"/>
      <c r="K8" s="94">
        <v>12700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69</v>
      </c>
      <c r="E9" s="136"/>
      <c r="F9" s="137"/>
      <c r="G9" s="94">
        <v>3100</v>
      </c>
      <c r="H9" s="69"/>
      <c r="I9" s="94">
        <v>2300</v>
      </c>
      <c r="J9" s="69"/>
      <c r="K9" s="94">
        <v>2300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70</v>
      </c>
      <c r="E10" s="136"/>
      <c r="F10" s="137"/>
      <c r="G10" s="94"/>
      <c r="H10" s="69">
        <v>3102</v>
      </c>
      <c r="I10" s="94"/>
      <c r="J10" s="69">
        <v>20000</v>
      </c>
      <c r="K10" s="94"/>
      <c r="L10" s="95">
        <v>20000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31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2</v>
      </c>
      <c r="D9" s="119" t="s">
        <v>32</v>
      </c>
      <c r="E9" s="119"/>
      <c r="F9" s="119"/>
      <c r="G9" s="30">
        <v>11414</v>
      </c>
      <c r="H9" s="31">
        <v>12862</v>
      </c>
      <c r="I9" s="31">
        <v>14658</v>
      </c>
      <c r="J9" s="32">
        <v>12042</v>
      </c>
      <c r="K9" s="33"/>
      <c r="L9" s="34">
        <v>13539</v>
      </c>
      <c r="M9" s="35">
        <v>3498</v>
      </c>
      <c r="N9" s="35">
        <v>1609</v>
      </c>
      <c r="O9" s="35">
        <v>8432</v>
      </c>
      <c r="P9" s="35"/>
      <c r="Q9" s="35"/>
      <c r="R9" s="35">
        <f aca="true" t="shared" si="0" ref="R9:R14">SUM(M9:Q9)</f>
        <v>13539</v>
      </c>
      <c r="S9" s="35">
        <f aca="true" t="shared" si="1" ref="S9:S14">R9-L9</f>
        <v>0</v>
      </c>
      <c r="T9" s="33"/>
      <c r="U9" s="35">
        <v>20000</v>
      </c>
      <c r="V9" s="35"/>
      <c r="W9" s="35"/>
      <c r="X9" s="35"/>
      <c r="Y9" s="35"/>
      <c r="Z9" s="35"/>
      <c r="AA9" s="35">
        <v>32054</v>
      </c>
      <c r="AB9" s="35"/>
      <c r="AC9" s="35"/>
      <c r="AD9" s="35"/>
      <c r="AE9" s="35">
        <f aca="true" t="shared" si="2" ref="AE9:AE14">SUM(V9:AD9)</f>
        <v>32054</v>
      </c>
      <c r="AF9" s="35">
        <f aca="true" t="shared" si="3" ref="AF9:AF14">AE9-U9</f>
        <v>12054</v>
      </c>
      <c r="AG9" s="36"/>
      <c r="AH9" s="37">
        <f aca="true" t="shared" si="4" ref="AH9:AH14">L9+U9</f>
        <v>33539</v>
      </c>
      <c r="AI9" s="38">
        <f aca="true" t="shared" si="5" ref="AI9:AI14">R9+AE9</f>
        <v>45593</v>
      </c>
      <c r="AJ9" s="38">
        <f aca="true" t="shared" si="6" ref="AJ9:AJ14">AI9-AH9</f>
        <v>12054</v>
      </c>
      <c r="AK9" s="39">
        <f aca="true" t="shared" si="7" ref="AK9:AK14">IF(AH9=0,"",AI9/AH9)</f>
        <v>1.3594024866573242</v>
      </c>
      <c r="AL9" s="38">
        <v>15200</v>
      </c>
      <c r="AM9" s="40">
        <v>15200</v>
      </c>
    </row>
    <row r="10" spans="2:39" ht="12.75">
      <c r="B10" s="28">
        <v>2</v>
      </c>
      <c r="C10" s="41">
        <v>1</v>
      </c>
      <c r="D10" s="120" t="s">
        <v>33</v>
      </c>
      <c r="E10" s="120"/>
      <c r="F10" s="120"/>
      <c r="G10" s="42">
        <v>5259</v>
      </c>
      <c r="H10" s="43">
        <v>5886</v>
      </c>
      <c r="I10" s="43">
        <v>6327</v>
      </c>
      <c r="J10" s="44">
        <v>6320</v>
      </c>
      <c r="K10" s="33"/>
      <c r="L10" s="45">
        <v>5493</v>
      </c>
      <c r="M10" s="45">
        <v>3498</v>
      </c>
      <c r="N10" s="45">
        <v>1265</v>
      </c>
      <c r="O10" s="45">
        <v>730</v>
      </c>
      <c r="P10" s="45"/>
      <c r="Q10" s="45"/>
      <c r="R10" s="45">
        <f t="shared" si="0"/>
        <v>5493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5493</v>
      </c>
      <c r="AI10" s="47">
        <f t="shared" si="5"/>
        <v>5493</v>
      </c>
      <c r="AJ10" s="47">
        <f t="shared" si="6"/>
        <v>0</v>
      </c>
      <c r="AK10" s="48">
        <f t="shared" si="7"/>
        <v>1</v>
      </c>
      <c r="AL10" s="47">
        <v>6735</v>
      </c>
      <c r="AM10" s="49">
        <v>6735</v>
      </c>
    </row>
    <row r="11" spans="2:39" ht="12.75">
      <c r="B11" s="28">
        <v>3</v>
      </c>
      <c r="C11" s="41">
        <v>2</v>
      </c>
      <c r="D11" s="120" t="s">
        <v>34</v>
      </c>
      <c r="E11" s="120"/>
      <c r="F11" s="120"/>
      <c r="G11" s="42">
        <v>3459</v>
      </c>
      <c r="H11" s="43">
        <v>3780</v>
      </c>
      <c r="I11" s="43">
        <v>5126</v>
      </c>
      <c r="J11" s="44">
        <v>2892</v>
      </c>
      <c r="K11" s="33"/>
      <c r="L11" s="45">
        <v>4517</v>
      </c>
      <c r="M11" s="45"/>
      <c r="N11" s="45">
        <v>115</v>
      </c>
      <c r="O11" s="45">
        <v>4402</v>
      </c>
      <c r="P11" s="45"/>
      <c r="Q11" s="45"/>
      <c r="R11" s="45">
        <f t="shared" si="0"/>
        <v>4517</v>
      </c>
      <c r="S11" s="45">
        <f t="shared" si="1"/>
        <v>0</v>
      </c>
      <c r="T11" s="33"/>
      <c r="U11" s="45">
        <v>20000</v>
      </c>
      <c r="V11" s="45"/>
      <c r="W11" s="45"/>
      <c r="X11" s="45"/>
      <c r="Y11" s="45"/>
      <c r="Z11" s="45"/>
      <c r="AA11" s="45">
        <v>32054</v>
      </c>
      <c r="AB11" s="45"/>
      <c r="AC11" s="45"/>
      <c r="AD11" s="45"/>
      <c r="AE11" s="45">
        <f t="shared" si="2"/>
        <v>32054</v>
      </c>
      <c r="AF11" s="45">
        <f t="shared" si="3"/>
        <v>12054</v>
      </c>
      <c r="AG11" s="36"/>
      <c r="AH11" s="46">
        <f t="shared" si="4"/>
        <v>24517</v>
      </c>
      <c r="AI11" s="47">
        <f t="shared" si="5"/>
        <v>36571</v>
      </c>
      <c r="AJ11" s="47">
        <f t="shared" si="6"/>
        <v>12054</v>
      </c>
      <c r="AK11" s="48">
        <f t="shared" si="7"/>
        <v>1.4916588489619447</v>
      </c>
      <c r="AL11" s="47">
        <v>5300</v>
      </c>
      <c r="AM11" s="49">
        <v>5300</v>
      </c>
    </row>
    <row r="12" spans="2:39" ht="12.75">
      <c r="B12" s="28">
        <v>4</v>
      </c>
      <c r="C12" s="41">
        <v>3</v>
      </c>
      <c r="D12" s="120" t="s">
        <v>35</v>
      </c>
      <c r="E12" s="120"/>
      <c r="F12" s="120"/>
      <c r="G12" s="42">
        <v>2696</v>
      </c>
      <c r="H12" s="43">
        <v>3196</v>
      </c>
      <c r="I12" s="43">
        <v>3205</v>
      </c>
      <c r="J12" s="44">
        <v>2830</v>
      </c>
      <c r="K12" s="33"/>
      <c r="L12" s="45">
        <v>3529</v>
      </c>
      <c r="M12" s="45"/>
      <c r="N12" s="45">
        <v>229</v>
      </c>
      <c r="O12" s="45">
        <v>3300</v>
      </c>
      <c r="P12" s="45"/>
      <c r="Q12" s="45"/>
      <c r="R12" s="45">
        <f t="shared" si="0"/>
        <v>3529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3529</v>
      </c>
      <c r="AI12" s="47">
        <f t="shared" si="5"/>
        <v>3529</v>
      </c>
      <c r="AJ12" s="47">
        <f t="shared" si="6"/>
        <v>0</v>
      </c>
      <c r="AK12" s="48">
        <f t="shared" si="7"/>
        <v>1</v>
      </c>
      <c r="AL12" s="47">
        <v>3165</v>
      </c>
      <c r="AM12" s="49">
        <v>3165</v>
      </c>
    </row>
    <row r="13" spans="2:39" ht="12.75">
      <c r="B13" s="28">
        <v>5</v>
      </c>
      <c r="C13" s="50">
        <v>1</v>
      </c>
      <c r="D13" s="121" t="s">
        <v>36</v>
      </c>
      <c r="E13" s="121"/>
      <c r="F13" s="121"/>
      <c r="G13" s="51">
        <v>2396</v>
      </c>
      <c r="H13" s="52">
        <v>2696</v>
      </c>
      <c r="I13" s="52">
        <v>2665</v>
      </c>
      <c r="J13" s="53">
        <v>2290</v>
      </c>
      <c r="K13" s="33"/>
      <c r="L13" s="54">
        <v>2766</v>
      </c>
      <c r="M13" s="54"/>
      <c r="N13" s="54">
        <v>66</v>
      </c>
      <c r="O13" s="54">
        <v>2700</v>
      </c>
      <c r="P13" s="54"/>
      <c r="Q13" s="54"/>
      <c r="R13" s="54">
        <f t="shared" si="0"/>
        <v>2766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2766</v>
      </c>
      <c r="AI13" s="56">
        <f t="shared" si="5"/>
        <v>2766</v>
      </c>
      <c r="AJ13" s="56">
        <f t="shared" si="6"/>
        <v>0</v>
      </c>
      <c r="AK13" s="57">
        <f t="shared" si="7"/>
        <v>1</v>
      </c>
      <c r="AL13" s="56">
        <v>2665</v>
      </c>
      <c r="AM13" s="58">
        <v>2665</v>
      </c>
    </row>
    <row r="14" spans="2:39" ht="12.75">
      <c r="B14" s="28">
        <v>6</v>
      </c>
      <c r="C14" s="50">
        <v>2</v>
      </c>
      <c r="D14" s="121" t="s">
        <v>37</v>
      </c>
      <c r="E14" s="121"/>
      <c r="F14" s="121"/>
      <c r="G14" s="51">
        <v>300</v>
      </c>
      <c r="H14" s="52">
        <v>500</v>
      </c>
      <c r="I14" s="52">
        <v>540</v>
      </c>
      <c r="J14" s="53">
        <v>540</v>
      </c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500</v>
      </c>
      <c r="AM14" s="58">
        <v>500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71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9</v>
      </c>
      <c r="D7" s="134" t="s">
        <v>121</v>
      </c>
      <c r="E7" s="134"/>
      <c r="F7" s="135"/>
      <c r="G7" s="91">
        <v>8151</v>
      </c>
      <c r="H7" s="92"/>
      <c r="I7" s="91">
        <v>8000</v>
      </c>
      <c r="J7" s="92"/>
      <c r="K7" s="91">
        <v>8000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73</v>
      </c>
      <c r="E8" s="136"/>
      <c r="F8" s="137"/>
      <c r="G8" s="94">
        <v>7460</v>
      </c>
      <c r="H8" s="69"/>
      <c r="I8" s="94">
        <v>7800</v>
      </c>
      <c r="J8" s="69"/>
      <c r="K8" s="94">
        <v>7800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74</v>
      </c>
      <c r="E9" s="136"/>
      <c r="F9" s="137"/>
      <c r="G9" s="94">
        <v>660</v>
      </c>
      <c r="H9" s="69"/>
      <c r="I9" s="94">
        <v>200</v>
      </c>
      <c r="J9" s="69"/>
      <c r="K9" s="94">
        <v>200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75</v>
      </c>
      <c r="E10" s="136"/>
      <c r="F10" s="137"/>
      <c r="G10" s="94">
        <v>31</v>
      </c>
      <c r="H10" s="69"/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126</v>
      </c>
    </row>
    <row r="2" ht="15.75">
      <c r="B2" s="1" t="s">
        <v>76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26" t="s">
        <v>110</v>
      </c>
      <c r="H4" s="127"/>
      <c r="I4" s="126" t="s">
        <v>111</v>
      </c>
      <c r="J4" s="127"/>
      <c r="K4" s="126" t="s">
        <v>112</v>
      </c>
      <c r="L4" s="126"/>
      <c r="M4" s="2"/>
    </row>
    <row r="5" spans="1:13" ht="12.75">
      <c r="A5" s="2"/>
      <c r="B5" s="84"/>
      <c r="C5" s="87"/>
      <c r="D5" s="87"/>
      <c r="E5" s="87"/>
      <c r="F5" s="87"/>
      <c r="G5" s="128" t="s">
        <v>2</v>
      </c>
      <c r="H5" s="130" t="s">
        <v>3</v>
      </c>
      <c r="I5" s="128" t="s">
        <v>2</v>
      </c>
      <c r="J5" s="130" t="s">
        <v>3</v>
      </c>
      <c r="K5" s="128" t="s">
        <v>2</v>
      </c>
      <c r="L5" s="132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29"/>
      <c r="H6" s="131"/>
      <c r="I6" s="129"/>
      <c r="J6" s="131"/>
      <c r="K6" s="129"/>
      <c r="L6" s="133"/>
      <c r="M6" s="2"/>
    </row>
    <row r="7" spans="1:13" ht="12.75">
      <c r="A7" s="2"/>
      <c r="B7" s="89">
        <v>1</v>
      </c>
      <c r="C7" s="90">
        <v>10</v>
      </c>
      <c r="D7" s="134" t="s">
        <v>122</v>
      </c>
      <c r="E7" s="134"/>
      <c r="F7" s="135"/>
      <c r="G7" s="91">
        <v>18643</v>
      </c>
      <c r="H7" s="92"/>
      <c r="I7" s="91">
        <v>25000</v>
      </c>
      <c r="J7" s="92"/>
      <c r="K7" s="91">
        <v>25000</v>
      </c>
      <c r="L7" s="93"/>
      <c r="M7" s="2"/>
    </row>
    <row r="8" spans="1:13" ht="12.75">
      <c r="A8" s="2"/>
      <c r="B8" s="89">
        <v>2</v>
      </c>
      <c r="C8" s="88">
        <v>1</v>
      </c>
      <c r="D8" s="136" t="s">
        <v>78</v>
      </c>
      <c r="E8" s="136"/>
      <c r="F8" s="137"/>
      <c r="G8" s="94">
        <v>13021</v>
      </c>
      <c r="H8" s="69"/>
      <c r="I8" s="94">
        <v>19500</v>
      </c>
      <c r="J8" s="69"/>
      <c r="K8" s="94">
        <v>19500</v>
      </c>
      <c r="L8" s="95"/>
      <c r="M8" s="2"/>
    </row>
    <row r="9" spans="1:13" ht="12.75">
      <c r="A9" s="2"/>
      <c r="B9" s="89">
        <v>3</v>
      </c>
      <c r="C9" s="88">
        <v>2</v>
      </c>
      <c r="D9" s="136" t="s">
        <v>79</v>
      </c>
      <c r="E9" s="136"/>
      <c r="F9" s="137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36" t="s">
        <v>80</v>
      </c>
      <c r="E10" s="136"/>
      <c r="F10" s="137"/>
      <c r="G10" s="94">
        <v>3030</v>
      </c>
      <c r="H10" s="69"/>
      <c r="I10" s="94">
        <v>3500</v>
      </c>
      <c r="J10" s="69"/>
      <c r="K10" s="94">
        <v>3500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81</v>
      </c>
      <c r="E11" s="138"/>
      <c r="F11" s="139"/>
      <c r="G11" s="97">
        <v>170</v>
      </c>
      <c r="H11" s="98"/>
      <c r="I11" s="97">
        <v>170</v>
      </c>
      <c r="J11" s="98"/>
      <c r="K11" s="97">
        <v>170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82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83</v>
      </c>
      <c r="E13" s="138"/>
      <c r="F13" s="139"/>
      <c r="G13" s="97">
        <v>860</v>
      </c>
      <c r="H13" s="98"/>
      <c r="I13" s="97">
        <v>1330</v>
      </c>
      <c r="J13" s="98"/>
      <c r="K13" s="97">
        <v>1330</v>
      </c>
      <c r="L13" s="99"/>
      <c r="M13" s="2"/>
    </row>
    <row r="14" spans="1:13" ht="12.75">
      <c r="A14" s="2"/>
      <c r="B14" s="89">
        <v>8</v>
      </c>
      <c r="C14" s="88">
        <v>4</v>
      </c>
      <c r="D14" s="136" t="s">
        <v>84</v>
      </c>
      <c r="E14" s="136"/>
      <c r="F14" s="137"/>
      <c r="G14" s="94">
        <v>1592</v>
      </c>
      <c r="H14" s="69"/>
      <c r="I14" s="94">
        <v>1000</v>
      </c>
      <c r="J14" s="69"/>
      <c r="K14" s="94">
        <v>1000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85</v>
      </c>
      <c r="E15" s="138"/>
      <c r="F15" s="139"/>
      <c r="G15" s="97">
        <v>1500</v>
      </c>
      <c r="H15" s="98"/>
      <c r="I15" s="97">
        <v>1000</v>
      </c>
      <c r="J15" s="98"/>
      <c r="K15" s="97">
        <v>1000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86</v>
      </c>
      <c r="E16" s="138"/>
      <c r="F16" s="139"/>
      <c r="G16" s="97">
        <v>92</v>
      </c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126</v>
      </c>
      <c r="B1" s="2"/>
      <c r="C1" s="2"/>
      <c r="D1" s="2"/>
      <c r="E1" s="2"/>
      <c r="F1" s="2"/>
      <c r="G1" s="2"/>
    </row>
    <row r="2" spans="1:8" ht="12.75">
      <c r="A2" s="2"/>
      <c r="B2" s="140" t="s">
        <v>87</v>
      </c>
      <c r="C2" s="141"/>
      <c r="D2" s="142" t="s">
        <v>88</v>
      </c>
      <c r="E2" s="142" t="s">
        <v>89</v>
      </c>
      <c r="F2" s="142" t="s">
        <v>123</v>
      </c>
      <c r="G2" s="142" t="s">
        <v>124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96</v>
      </c>
      <c r="C4" s="64" t="s">
        <v>97</v>
      </c>
      <c r="D4" s="100">
        <v>1026986</v>
      </c>
      <c r="E4" s="66">
        <v>980485</v>
      </c>
      <c r="F4" s="66">
        <v>934200</v>
      </c>
      <c r="G4" s="101">
        <v>934200</v>
      </c>
      <c r="H4" s="2"/>
    </row>
    <row r="5" spans="1:8" ht="12.75">
      <c r="A5" s="2"/>
      <c r="B5" s="68" t="s">
        <v>125</v>
      </c>
      <c r="C5" s="69" t="s">
        <v>98</v>
      </c>
      <c r="D5" s="102">
        <f>SUM(D6:D15)</f>
        <v>1010928</v>
      </c>
      <c r="E5" s="103">
        <f>SUM(E6:E15)</f>
        <v>978405</v>
      </c>
      <c r="F5" s="103">
        <f>SUM(F6:F15)</f>
        <v>934200</v>
      </c>
      <c r="G5" s="104">
        <f>SUM(G6:G15)</f>
        <v>934200</v>
      </c>
      <c r="H5" s="2"/>
    </row>
    <row r="6" spans="1:8" ht="12.75">
      <c r="A6" s="2"/>
      <c r="B6" s="73">
        <f aca="true" t="shared" si="0" ref="B6:B16">B5+1</f>
        <v>3</v>
      </c>
      <c r="C6" s="105" t="s">
        <v>99</v>
      </c>
      <c r="D6" s="75">
        <v>159864</v>
      </c>
      <c r="E6" s="75">
        <v>178109</v>
      </c>
      <c r="F6" s="76">
        <v>162000</v>
      </c>
      <c r="G6" s="106">
        <v>162000</v>
      </c>
      <c r="H6" s="2"/>
    </row>
    <row r="7" spans="1:8" ht="12.75">
      <c r="A7" s="2"/>
      <c r="B7" s="73">
        <f t="shared" si="0"/>
        <v>4</v>
      </c>
      <c r="C7" s="105" t="s">
        <v>100</v>
      </c>
      <c r="D7" s="75">
        <v>14658</v>
      </c>
      <c r="E7" s="75">
        <v>45593</v>
      </c>
      <c r="F7" s="76">
        <v>15200</v>
      </c>
      <c r="G7" s="106">
        <v>15200</v>
      </c>
      <c r="H7" s="2"/>
    </row>
    <row r="8" spans="1:8" ht="12.75">
      <c r="A8" s="2"/>
      <c r="B8" s="73">
        <f t="shared" si="0"/>
        <v>5</v>
      </c>
      <c r="C8" s="105" t="s">
        <v>101</v>
      </c>
      <c r="D8" s="75">
        <v>42662</v>
      </c>
      <c r="E8" s="75">
        <v>51900</v>
      </c>
      <c r="F8" s="76">
        <v>42000</v>
      </c>
      <c r="G8" s="106">
        <v>42000</v>
      </c>
      <c r="H8" s="2"/>
    </row>
    <row r="9" spans="1:8" ht="12.75">
      <c r="A9" s="2"/>
      <c r="B9" s="73">
        <f t="shared" si="0"/>
        <v>6</v>
      </c>
      <c r="C9" s="105" t="s">
        <v>102</v>
      </c>
      <c r="D9" s="75">
        <v>63900</v>
      </c>
      <c r="E9" s="75">
        <v>87359</v>
      </c>
      <c r="F9" s="76">
        <v>123700</v>
      </c>
      <c r="G9" s="106">
        <v>123700</v>
      </c>
      <c r="H9" s="2"/>
    </row>
    <row r="10" spans="1:8" ht="12.75">
      <c r="A10" s="2"/>
      <c r="B10" s="73">
        <f t="shared" si="0"/>
        <v>7</v>
      </c>
      <c r="C10" s="105" t="s">
        <v>103</v>
      </c>
      <c r="D10" s="75">
        <v>607914</v>
      </c>
      <c r="E10" s="75">
        <v>497500</v>
      </c>
      <c r="F10" s="76">
        <v>480000</v>
      </c>
      <c r="G10" s="106">
        <v>480000</v>
      </c>
      <c r="H10" s="2"/>
    </row>
    <row r="11" spans="1:8" ht="12.75">
      <c r="A11" s="2"/>
      <c r="B11" s="73">
        <f t="shared" si="0"/>
        <v>8</v>
      </c>
      <c r="C11" s="105" t="s">
        <v>104</v>
      </c>
      <c r="D11" s="75">
        <v>13896</v>
      </c>
      <c r="E11" s="75">
        <v>35249</v>
      </c>
      <c r="F11" s="76">
        <v>32600</v>
      </c>
      <c r="G11" s="106">
        <v>32600</v>
      </c>
      <c r="H11" s="2"/>
    </row>
    <row r="12" spans="1:8" ht="12.75">
      <c r="A12" s="2"/>
      <c r="B12" s="73">
        <f t="shared" si="0"/>
        <v>9</v>
      </c>
      <c r="C12" s="105" t="s">
        <v>105</v>
      </c>
      <c r="D12" s="75">
        <v>30265</v>
      </c>
      <c r="E12" s="75">
        <v>18538</v>
      </c>
      <c r="F12" s="76">
        <v>10700</v>
      </c>
      <c r="G12" s="106">
        <v>10700</v>
      </c>
      <c r="H12" s="2"/>
    </row>
    <row r="13" spans="1:8" ht="12.75">
      <c r="A13" s="2"/>
      <c r="B13" s="73">
        <f t="shared" si="0"/>
        <v>10</v>
      </c>
      <c r="C13" s="105" t="s">
        <v>106</v>
      </c>
      <c r="D13" s="75">
        <v>44654</v>
      </c>
      <c r="E13" s="75">
        <v>37363</v>
      </c>
      <c r="F13" s="76">
        <v>35000</v>
      </c>
      <c r="G13" s="106">
        <v>35000</v>
      </c>
      <c r="H13" s="2"/>
    </row>
    <row r="14" spans="1:8" ht="12.75">
      <c r="A14" s="2"/>
      <c r="B14" s="73">
        <f t="shared" si="0"/>
        <v>11</v>
      </c>
      <c r="C14" s="105" t="s">
        <v>107</v>
      </c>
      <c r="D14" s="75">
        <v>11454</v>
      </c>
      <c r="E14" s="75">
        <v>8151</v>
      </c>
      <c r="F14" s="76">
        <v>8000</v>
      </c>
      <c r="G14" s="106">
        <v>8000</v>
      </c>
      <c r="H14" s="2"/>
    </row>
    <row r="15" spans="1:8" ht="12.75">
      <c r="A15" s="2"/>
      <c r="B15" s="73">
        <f t="shared" si="0"/>
        <v>12</v>
      </c>
      <c r="C15" s="105" t="s">
        <v>108</v>
      </c>
      <c r="D15" s="75">
        <v>21661</v>
      </c>
      <c r="E15" s="75">
        <v>18643</v>
      </c>
      <c r="F15" s="76">
        <v>25000</v>
      </c>
      <c r="G15" s="106">
        <v>25000</v>
      </c>
      <c r="H15" s="2"/>
    </row>
    <row r="16" spans="1:8" ht="12.75">
      <c r="A16" s="2"/>
      <c r="B16" s="79">
        <f t="shared" si="0"/>
        <v>13</v>
      </c>
      <c r="C16" s="107" t="s">
        <v>109</v>
      </c>
      <c r="D16" s="81">
        <f>D4-D5</f>
        <v>16058</v>
      </c>
      <c r="E16" s="82">
        <f>E4-E5</f>
        <v>2080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E1">
      <selection activeCell="A1" sqref="A1"/>
    </sheetView>
  </sheetViews>
  <sheetFormatPr defaultColWidth="9.140625" defaultRowHeight="12.75"/>
  <cols>
    <col min="1" max="1" width="0.85546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10.0039062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38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3</v>
      </c>
      <c r="D9" s="119" t="s">
        <v>39</v>
      </c>
      <c r="E9" s="119"/>
      <c r="F9" s="119"/>
      <c r="G9" s="30">
        <v>73089</v>
      </c>
      <c r="H9" s="31">
        <v>52208</v>
      </c>
      <c r="I9" s="31">
        <v>42662</v>
      </c>
      <c r="J9" s="32">
        <v>41271</v>
      </c>
      <c r="K9" s="33"/>
      <c r="L9" s="34">
        <v>41900</v>
      </c>
      <c r="M9" s="35"/>
      <c r="N9" s="35"/>
      <c r="O9" s="35">
        <v>40000</v>
      </c>
      <c r="P9" s="35">
        <v>1900</v>
      </c>
      <c r="Q9" s="35"/>
      <c r="R9" s="35">
        <f>SUM(M9:Q9)</f>
        <v>41900</v>
      </c>
      <c r="S9" s="35">
        <f>R9-L9</f>
        <v>0</v>
      </c>
      <c r="T9" s="33"/>
      <c r="U9" s="35">
        <v>10000</v>
      </c>
      <c r="V9" s="35"/>
      <c r="W9" s="35"/>
      <c r="X9" s="35"/>
      <c r="Y9" s="35"/>
      <c r="Z9" s="35">
        <v>10000</v>
      </c>
      <c r="AA9" s="35"/>
      <c r="AB9" s="35"/>
      <c r="AC9" s="35"/>
      <c r="AD9" s="35"/>
      <c r="AE9" s="35">
        <f>SUM(V9:AD9)</f>
        <v>10000</v>
      </c>
      <c r="AF9" s="35">
        <f>AE9-U9</f>
        <v>0</v>
      </c>
      <c r="AG9" s="36"/>
      <c r="AH9" s="37">
        <f>L9+U9</f>
        <v>51900</v>
      </c>
      <c r="AI9" s="38">
        <f>R9+AE9</f>
        <v>51900</v>
      </c>
      <c r="AJ9" s="38">
        <f>AI9-AH9</f>
        <v>0</v>
      </c>
      <c r="AK9" s="39">
        <f>IF(AH9=0,"",AI9/AH9)</f>
        <v>1</v>
      </c>
      <c r="AL9" s="38">
        <v>42000</v>
      </c>
      <c r="AM9" s="40">
        <v>42000</v>
      </c>
    </row>
    <row r="10" spans="2:39" ht="12.75">
      <c r="B10" s="28">
        <v>2</v>
      </c>
      <c r="C10" s="41">
        <v>1</v>
      </c>
      <c r="D10" s="120" t="s">
        <v>40</v>
      </c>
      <c r="E10" s="120"/>
      <c r="F10" s="120"/>
      <c r="G10" s="42">
        <v>37876</v>
      </c>
      <c r="H10" s="43">
        <v>36943</v>
      </c>
      <c r="I10" s="43">
        <v>40712</v>
      </c>
      <c r="J10" s="44">
        <v>39321</v>
      </c>
      <c r="K10" s="33"/>
      <c r="L10" s="45">
        <v>40900</v>
      </c>
      <c r="M10" s="45"/>
      <c r="N10" s="45"/>
      <c r="O10" s="45">
        <v>39000</v>
      </c>
      <c r="P10" s="45">
        <v>1900</v>
      </c>
      <c r="Q10" s="45"/>
      <c r="R10" s="45">
        <f>SUM(M10:Q10)</f>
        <v>40900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40900</v>
      </c>
      <c r="AI10" s="47">
        <f>R10+AE10</f>
        <v>40900</v>
      </c>
      <c r="AJ10" s="47">
        <f>AI10-AH10</f>
        <v>0</v>
      </c>
      <c r="AK10" s="48">
        <f>IF(AH10=0,"",AI10/AH10)</f>
        <v>1</v>
      </c>
      <c r="AL10" s="47">
        <v>41000</v>
      </c>
      <c r="AM10" s="49">
        <v>41000</v>
      </c>
    </row>
    <row r="11" spans="2:39" ht="12.75">
      <c r="B11" s="28">
        <v>3</v>
      </c>
      <c r="C11" s="41">
        <v>2</v>
      </c>
      <c r="D11" s="120" t="s">
        <v>41</v>
      </c>
      <c r="E11" s="120"/>
      <c r="F11" s="120"/>
      <c r="G11" s="42"/>
      <c r="H11" s="43">
        <v>349</v>
      </c>
      <c r="I11" s="43"/>
      <c r="J11" s="44"/>
      <c r="K11" s="33"/>
      <c r="L11" s="45">
        <v>1000</v>
      </c>
      <c r="M11" s="45"/>
      <c r="N11" s="45"/>
      <c r="O11" s="45">
        <v>1000</v>
      </c>
      <c r="P11" s="45"/>
      <c r="Q11" s="45"/>
      <c r="R11" s="45">
        <f>SUM(M11:Q11)</f>
        <v>1000</v>
      </c>
      <c r="S11" s="45">
        <f>R11-L11</f>
        <v>0</v>
      </c>
      <c r="T11" s="33"/>
      <c r="U11" s="45">
        <v>10000</v>
      </c>
      <c r="V11" s="45"/>
      <c r="W11" s="45"/>
      <c r="X11" s="45"/>
      <c r="Y11" s="45"/>
      <c r="Z11" s="45">
        <v>10000</v>
      </c>
      <c r="AA11" s="45"/>
      <c r="AB11" s="45"/>
      <c r="AC11" s="45"/>
      <c r="AD11" s="45"/>
      <c r="AE11" s="45">
        <f>SUM(V11:AD11)</f>
        <v>10000</v>
      </c>
      <c r="AF11" s="45">
        <f>AE11-U11</f>
        <v>0</v>
      </c>
      <c r="AG11" s="36"/>
      <c r="AH11" s="46">
        <f>L11+U11</f>
        <v>11000</v>
      </c>
      <c r="AI11" s="47">
        <f>R11+AE11</f>
        <v>11000</v>
      </c>
      <c r="AJ11" s="47">
        <f>AI11-AH11</f>
        <v>0</v>
      </c>
      <c r="AK11" s="48">
        <f>IF(AH11=0,"",AI11/AH11)</f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42</v>
      </c>
      <c r="E12" s="120"/>
      <c r="F12" s="120"/>
      <c r="G12" s="42"/>
      <c r="H12" s="43">
        <v>14916</v>
      </c>
      <c r="I12" s="43">
        <v>1950</v>
      </c>
      <c r="J12" s="44">
        <v>1950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E1">
      <selection activeCell="A1" sqref="A1"/>
    </sheetView>
  </sheetViews>
  <sheetFormatPr defaultColWidth="9.140625" defaultRowHeight="12.75"/>
  <cols>
    <col min="1" max="1" width="1.14843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43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4</v>
      </c>
      <c r="D9" s="119" t="s">
        <v>44</v>
      </c>
      <c r="E9" s="119"/>
      <c r="F9" s="119"/>
      <c r="G9" s="30">
        <v>37931</v>
      </c>
      <c r="H9" s="31">
        <v>165107</v>
      </c>
      <c r="I9" s="31">
        <v>63900</v>
      </c>
      <c r="J9" s="32">
        <v>63899</v>
      </c>
      <c r="K9" s="33"/>
      <c r="L9" s="34">
        <v>19050</v>
      </c>
      <c r="M9" s="35"/>
      <c r="N9" s="35"/>
      <c r="O9" s="35">
        <v>21892</v>
      </c>
      <c r="P9" s="35"/>
      <c r="Q9" s="35"/>
      <c r="R9" s="35">
        <f>SUM(M9:Q9)</f>
        <v>21892</v>
      </c>
      <c r="S9" s="35">
        <f>R9-L9</f>
        <v>2842</v>
      </c>
      <c r="T9" s="33"/>
      <c r="U9" s="35">
        <v>64845</v>
      </c>
      <c r="V9" s="35"/>
      <c r="W9" s="35"/>
      <c r="X9" s="35"/>
      <c r="Y9" s="35"/>
      <c r="Z9" s="35">
        <v>1500</v>
      </c>
      <c r="AA9" s="35">
        <v>63967</v>
      </c>
      <c r="AB9" s="35"/>
      <c r="AC9" s="35"/>
      <c r="AD9" s="35"/>
      <c r="AE9" s="35">
        <f>SUM(V9:AD9)</f>
        <v>65467</v>
      </c>
      <c r="AF9" s="35">
        <f>AE9-U9</f>
        <v>622</v>
      </c>
      <c r="AG9" s="36"/>
      <c r="AH9" s="37">
        <f>L9+U9</f>
        <v>83895</v>
      </c>
      <c r="AI9" s="38">
        <f>R9+AE9</f>
        <v>87359</v>
      </c>
      <c r="AJ9" s="38">
        <f>AI9-AH9</f>
        <v>3464</v>
      </c>
      <c r="AK9" s="39">
        <f>IF(AH9=0,"",AI9/AH9)</f>
        <v>1.0412897073723106</v>
      </c>
      <c r="AL9" s="38">
        <v>123700</v>
      </c>
      <c r="AM9" s="40">
        <v>123700</v>
      </c>
    </row>
    <row r="10" spans="2:39" ht="12.75">
      <c r="B10" s="28">
        <v>2</v>
      </c>
      <c r="C10" s="41">
        <v>1</v>
      </c>
      <c r="D10" s="120" t="s">
        <v>45</v>
      </c>
      <c r="E10" s="120"/>
      <c r="F10" s="120"/>
      <c r="G10" s="42">
        <v>11029</v>
      </c>
      <c r="H10" s="43">
        <v>16310</v>
      </c>
      <c r="I10" s="43">
        <v>22035</v>
      </c>
      <c r="J10" s="44">
        <v>22034</v>
      </c>
      <c r="K10" s="33"/>
      <c r="L10" s="45">
        <v>19050</v>
      </c>
      <c r="M10" s="45"/>
      <c r="N10" s="45"/>
      <c r="O10" s="45">
        <v>21892</v>
      </c>
      <c r="P10" s="45"/>
      <c r="Q10" s="45"/>
      <c r="R10" s="45">
        <f>SUM(M10:Q10)</f>
        <v>21892</v>
      </c>
      <c r="S10" s="45">
        <f>R10-L10</f>
        <v>2842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19050</v>
      </c>
      <c r="AI10" s="47">
        <f>R10+AE10</f>
        <v>21892</v>
      </c>
      <c r="AJ10" s="47">
        <f>AI10-AH10</f>
        <v>2842</v>
      </c>
      <c r="AK10" s="48">
        <f>IF(AH10=0,"",AI10/AH10)</f>
        <v>1.1491863517060368</v>
      </c>
      <c r="AL10" s="47">
        <v>23700</v>
      </c>
      <c r="AM10" s="49">
        <v>23700</v>
      </c>
    </row>
    <row r="11" spans="2:39" ht="12.75">
      <c r="B11" s="28">
        <v>3</v>
      </c>
      <c r="C11" s="41">
        <v>2</v>
      </c>
      <c r="D11" s="120" t="s">
        <v>46</v>
      </c>
      <c r="E11" s="120"/>
      <c r="F11" s="120"/>
      <c r="G11" s="42">
        <v>26902</v>
      </c>
      <c r="H11" s="43">
        <v>148797</v>
      </c>
      <c r="I11" s="43">
        <v>41865</v>
      </c>
      <c r="J11" s="44">
        <v>41865</v>
      </c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>
        <v>64845</v>
      </c>
      <c r="V11" s="45"/>
      <c r="W11" s="45"/>
      <c r="X11" s="45"/>
      <c r="Y11" s="45"/>
      <c r="Z11" s="45">
        <v>1500</v>
      </c>
      <c r="AA11" s="45">
        <v>63967</v>
      </c>
      <c r="AB11" s="45"/>
      <c r="AC11" s="45"/>
      <c r="AD11" s="45"/>
      <c r="AE11" s="45">
        <f>SUM(V11:AD11)</f>
        <v>65467</v>
      </c>
      <c r="AF11" s="45">
        <f>AE11-U11</f>
        <v>622</v>
      </c>
      <c r="AG11" s="36"/>
      <c r="AH11" s="46">
        <f>L11+U11</f>
        <v>64845</v>
      </c>
      <c r="AI11" s="47">
        <f>R11+AE11</f>
        <v>65467</v>
      </c>
      <c r="AJ11" s="47">
        <f>AI11-AH11</f>
        <v>622</v>
      </c>
      <c r="AK11" s="48">
        <f>IF(AH11=0,"",AI11/AH11)</f>
        <v>1.0095921042485927</v>
      </c>
      <c r="AL11" s="47">
        <v>100000</v>
      </c>
      <c r="AM11" s="49">
        <v>100000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1" max="1" width="1.14843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140625" style="0" customWidth="1"/>
    <col min="8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47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5</v>
      </c>
      <c r="D9" s="119" t="s">
        <v>48</v>
      </c>
      <c r="E9" s="119"/>
      <c r="F9" s="119"/>
      <c r="G9" s="30">
        <v>1019469</v>
      </c>
      <c r="H9" s="31">
        <v>529768</v>
      </c>
      <c r="I9" s="31">
        <v>607914</v>
      </c>
      <c r="J9" s="32">
        <v>623484</v>
      </c>
      <c r="K9" s="33"/>
      <c r="L9" s="34">
        <v>492113</v>
      </c>
      <c r="M9" s="35">
        <v>298012</v>
      </c>
      <c r="N9" s="35">
        <v>108085</v>
      </c>
      <c r="O9" s="35">
        <v>82000</v>
      </c>
      <c r="P9" s="35">
        <v>9403</v>
      </c>
      <c r="Q9" s="35"/>
      <c r="R9" s="35">
        <f aca="true" t="shared" si="0" ref="R9:R15">SUM(M9:Q9)</f>
        <v>497500</v>
      </c>
      <c r="S9" s="35">
        <f aca="true" t="shared" si="1" ref="S9:S15">R9-L9</f>
        <v>5387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492113</v>
      </c>
      <c r="AI9" s="38">
        <f aca="true" t="shared" si="5" ref="AI9:AI15">R9+AE9</f>
        <v>497500</v>
      </c>
      <c r="AJ9" s="38">
        <f aca="true" t="shared" si="6" ref="AJ9:AJ15">AI9-AH9</f>
        <v>5387</v>
      </c>
      <c r="AK9" s="39">
        <f aca="true" t="shared" si="7" ref="AK9:AK15">IF(AH9=0,"",AI9/AH9)</f>
        <v>1.0109466728170156</v>
      </c>
      <c r="AL9" s="38">
        <v>480000</v>
      </c>
      <c r="AM9" s="40">
        <v>480000</v>
      </c>
    </row>
    <row r="10" spans="2:39" ht="12.75">
      <c r="B10" s="28">
        <v>2</v>
      </c>
      <c r="C10" s="41">
        <v>1</v>
      </c>
      <c r="D10" s="120" t="s">
        <v>49</v>
      </c>
      <c r="E10" s="120"/>
      <c r="F10" s="120"/>
      <c r="G10" s="42">
        <v>84059</v>
      </c>
      <c r="H10" s="43">
        <v>89697</v>
      </c>
      <c r="I10" s="43">
        <v>85995</v>
      </c>
      <c r="J10" s="44">
        <v>90745</v>
      </c>
      <c r="K10" s="33"/>
      <c r="L10" s="45">
        <v>94380</v>
      </c>
      <c r="M10" s="45">
        <v>64123</v>
      </c>
      <c r="N10" s="45">
        <v>22501</v>
      </c>
      <c r="O10" s="45">
        <v>7180</v>
      </c>
      <c r="P10" s="45">
        <v>1563</v>
      </c>
      <c r="Q10" s="45"/>
      <c r="R10" s="45">
        <f t="shared" si="0"/>
        <v>95367</v>
      </c>
      <c r="S10" s="45">
        <f t="shared" si="1"/>
        <v>987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94380</v>
      </c>
      <c r="AI10" s="47">
        <f t="shared" si="5"/>
        <v>95367</v>
      </c>
      <c r="AJ10" s="47">
        <f t="shared" si="6"/>
        <v>987</v>
      </c>
      <c r="AK10" s="48">
        <f t="shared" si="7"/>
        <v>1.0104577240940877</v>
      </c>
      <c r="AL10" s="47">
        <v>90089</v>
      </c>
      <c r="AM10" s="49">
        <v>90089</v>
      </c>
    </row>
    <row r="11" spans="2:39" ht="12.75">
      <c r="B11" s="28">
        <v>3</v>
      </c>
      <c r="C11" s="41">
        <v>2</v>
      </c>
      <c r="D11" s="120" t="s">
        <v>50</v>
      </c>
      <c r="E11" s="120"/>
      <c r="F11" s="120"/>
      <c r="G11" s="42">
        <v>886501</v>
      </c>
      <c r="H11" s="43">
        <v>390625</v>
      </c>
      <c r="I11" s="43">
        <v>471339</v>
      </c>
      <c r="J11" s="44">
        <v>471782</v>
      </c>
      <c r="K11" s="33"/>
      <c r="L11" s="45">
        <v>349435</v>
      </c>
      <c r="M11" s="45">
        <v>199710</v>
      </c>
      <c r="N11" s="45">
        <v>72480</v>
      </c>
      <c r="O11" s="45">
        <v>73375</v>
      </c>
      <c r="P11" s="45">
        <v>7780</v>
      </c>
      <c r="Q11" s="45"/>
      <c r="R11" s="45">
        <f t="shared" si="0"/>
        <v>353345</v>
      </c>
      <c r="S11" s="45">
        <f t="shared" si="1"/>
        <v>3910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349435</v>
      </c>
      <c r="AI11" s="47">
        <f t="shared" si="5"/>
        <v>353345</v>
      </c>
      <c r="AJ11" s="47">
        <f t="shared" si="6"/>
        <v>3910</v>
      </c>
      <c r="AK11" s="48">
        <f t="shared" si="7"/>
        <v>1.0111894916078812</v>
      </c>
      <c r="AL11" s="47">
        <v>349062</v>
      </c>
      <c r="AM11" s="49">
        <v>349062</v>
      </c>
    </row>
    <row r="12" spans="2:39" ht="12.75">
      <c r="B12" s="28">
        <v>4</v>
      </c>
      <c r="C12" s="50">
        <v>1</v>
      </c>
      <c r="D12" s="121" t="s">
        <v>51</v>
      </c>
      <c r="E12" s="121"/>
      <c r="F12" s="121"/>
      <c r="G12" s="51">
        <v>886501</v>
      </c>
      <c r="H12" s="52">
        <v>52302</v>
      </c>
      <c r="I12" s="52">
        <v>104420</v>
      </c>
      <c r="J12" s="53">
        <v>104420</v>
      </c>
      <c r="K12" s="33"/>
      <c r="L12" s="54">
        <v>1450</v>
      </c>
      <c r="M12" s="54"/>
      <c r="N12" s="54"/>
      <c r="O12" s="54">
        <v>1450</v>
      </c>
      <c r="P12" s="54"/>
      <c r="Q12" s="54"/>
      <c r="R12" s="54">
        <f t="shared" si="0"/>
        <v>1450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1450</v>
      </c>
      <c r="AI12" s="56">
        <f t="shared" si="5"/>
        <v>1450</v>
      </c>
      <c r="AJ12" s="56">
        <f t="shared" si="6"/>
        <v>0</v>
      </c>
      <c r="AK12" s="57">
        <f t="shared" si="7"/>
        <v>1</v>
      </c>
      <c r="AL12" s="56">
        <v>400</v>
      </c>
      <c r="AM12" s="58">
        <v>400</v>
      </c>
    </row>
    <row r="13" spans="2:39" ht="12.75">
      <c r="B13" s="28">
        <v>5</v>
      </c>
      <c r="C13" s="50">
        <v>2</v>
      </c>
      <c r="D13" s="121" t="s">
        <v>52</v>
      </c>
      <c r="E13" s="121"/>
      <c r="F13" s="121"/>
      <c r="G13" s="51"/>
      <c r="H13" s="52">
        <v>338323</v>
      </c>
      <c r="I13" s="52">
        <v>366919</v>
      </c>
      <c r="J13" s="53">
        <v>367362</v>
      </c>
      <c r="K13" s="33"/>
      <c r="L13" s="54">
        <v>347985</v>
      </c>
      <c r="M13" s="54">
        <v>199710</v>
      </c>
      <c r="N13" s="54">
        <v>72480</v>
      </c>
      <c r="O13" s="54">
        <v>71925</v>
      </c>
      <c r="P13" s="54">
        <v>7780</v>
      </c>
      <c r="Q13" s="54"/>
      <c r="R13" s="54">
        <f t="shared" si="0"/>
        <v>351895</v>
      </c>
      <c r="S13" s="54">
        <f t="shared" si="1"/>
        <v>3910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347985</v>
      </c>
      <c r="AI13" s="56">
        <f t="shared" si="5"/>
        <v>351895</v>
      </c>
      <c r="AJ13" s="56">
        <f t="shared" si="6"/>
        <v>3910</v>
      </c>
      <c r="AK13" s="57">
        <f t="shared" si="7"/>
        <v>1.0112361164992745</v>
      </c>
      <c r="AL13" s="56">
        <v>348662</v>
      </c>
      <c r="AM13" s="58">
        <v>348662</v>
      </c>
    </row>
    <row r="14" spans="2:39" ht="12.75">
      <c r="B14" s="28">
        <v>6</v>
      </c>
      <c r="C14" s="41">
        <v>3</v>
      </c>
      <c r="D14" s="120" t="s">
        <v>53</v>
      </c>
      <c r="E14" s="120"/>
      <c r="F14" s="120"/>
      <c r="G14" s="42">
        <v>48909</v>
      </c>
      <c r="H14" s="43">
        <v>49446</v>
      </c>
      <c r="I14" s="43">
        <v>47720</v>
      </c>
      <c r="J14" s="44">
        <v>57684</v>
      </c>
      <c r="K14" s="33"/>
      <c r="L14" s="45">
        <v>40020</v>
      </c>
      <c r="M14" s="45">
        <v>28110</v>
      </c>
      <c r="N14" s="45">
        <v>10873</v>
      </c>
      <c r="O14" s="45">
        <v>1385</v>
      </c>
      <c r="P14" s="45">
        <v>60</v>
      </c>
      <c r="Q14" s="45"/>
      <c r="R14" s="45">
        <f t="shared" si="0"/>
        <v>40428</v>
      </c>
      <c r="S14" s="45">
        <f t="shared" si="1"/>
        <v>408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40020</v>
      </c>
      <c r="AI14" s="47">
        <f t="shared" si="5"/>
        <v>40428</v>
      </c>
      <c r="AJ14" s="47">
        <f t="shared" si="6"/>
        <v>408</v>
      </c>
      <c r="AK14" s="48">
        <f t="shared" si="7"/>
        <v>1.0101949025487256</v>
      </c>
      <c r="AL14" s="47">
        <v>40849</v>
      </c>
      <c r="AM14" s="49">
        <v>40849</v>
      </c>
    </row>
    <row r="15" spans="2:39" ht="12.75">
      <c r="B15" s="28">
        <v>7</v>
      </c>
      <c r="C15" s="41">
        <v>4</v>
      </c>
      <c r="D15" s="120" t="s">
        <v>54</v>
      </c>
      <c r="E15" s="120"/>
      <c r="F15" s="120"/>
      <c r="G15" s="42"/>
      <c r="H15" s="43"/>
      <c r="I15" s="43">
        <v>2860</v>
      </c>
      <c r="J15" s="44">
        <v>3273</v>
      </c>
      <c r="K15" s="33"/>
      <c r="L15" s="45">
        <v>8278</v>
      </c>
      <c r="M15" s="45">
        <v>6069</v>
      </c>
      <c r="N15" s="45">
        <v>2231</v>
      </c>
      <c r="O15" s="45">
        <v>60</v>
      </c>
      <c r="P15" s="45"/>
      <c r="Q15" s="45"/>
      <c r="R15" s="45">
        <f t="shared" si="0"/>
        <v>8360</v>
      </c>
      <c r="S15" s="45">
        <f t="shared" si="1"/>
        <v>82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8278</v>
      </c>
      <c r="AI15" s="47">
        <f t="shared" si="5"/>
        <v>8360</v>
      </c>
      <c r="AJ15" s="47">
        <f t="shared" si="6"/>
        <v>82</v>
      </c>
      <c r="AK15" s="48">
        <f t="shared" si="7"/>
        <v>1.0099057743416284</v>
      </c>
      <c r="AL15" s="47"/>
      <c r="AM15" s="49"/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D15:F15"/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F1">
      <selection activeCell="A1" sqref="A1"/>
    </sheetView>
  </sheetViews>
  <sheetFormatPr defaultColWidth="9.140625" defaultRowHeight="12.75"/>
  <cols>
    <col min="1" max="1" width="1.28515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55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6</v>
      </c>
      <c r="D9" s="119" t="s">
        <v>56</v>
      </c>
      <c r="E9" s="119"/>
      <c r="F9" s="119"/>
      <c r="G9" s="30">
        <v>11296</v>
      </c>
      <c r="H9" s="31">
        <v>10815</v>
      </c>
      <c r="I9" s="31">
        <v>13896</v>
      </c>
      <c r="J9" s="32">
        <v>12720</v>
      </c>
      <c r="K9" s="33"/>
      <c r="L9" s="34">
        <v>52681</v>
      </c>
      <c r="M9" s="35"/>
      <c r="N9" s="35">
        <v>43</v>
      </c>
      <c r="O9" s="35">
        <v>12474</v>
      </c>
      <c r="P9" s="35">
        <v>22732</v>
      </c>
      <c r="Q9" s="35"/>
      <c r="R9" s="35">
        <f aca="true" t="shared" si="0" ref="R9:R14">SUM(M9:Q9)</f>
        <v>35249</v>
      </c>
      <c r="S9" s="35">
        <f aca="true" t="shared" si="1" ref="S9:S14">R9-L9</f>
        <v>-17432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4">SUM(V9:AD9)</f>
        <v>0</v>
      </c>
      <c r="AF9" s="35">
        <f aca="true" t="shared" si="3" ref="AF9:AF14">AE9-U9</f>
        <v>0</v>
      </c>
      <c r="AG9" s="36"/>
      <c r="AH9" s="37">
        <f aca="true" t="shared" si="4" ref="AH9:AH14">L9+U9</f>
        <v>52681</v>
      </c>
      <c r="AI9" s="38">
        <f aca="true" t="shared" si="5" ref="AI9:AI14">R9+AE9</f>
        <v>35249</v>
      </c>
      <c r="AJ9" s="38">
        <f aca="true" t="shared" si="6" ref="AJ9:AJ14">AI9-AH9</f>
        <v>-17432</v>
      </c>
      <c r="AK9" s="39">
        <f aca="true" t="shared" si="7" ref="AK9:AK14">IF(AH9=0,"",AI9/AH9)</f>
        <v>0.6691027125529128</v>
      </c>
      <c r="AL9" s="38">
        <v>32600</v>
      </c>
      <c r="AM9" s="40">
        <v>32600</v>
      </c>
    </row>
    <row r="10" spans="2:39" ht="12.75">
      <c r="B10" s="28">
        <v>2</v>
      </c>
      <c r="C10" s="41">
        <v>1</v>
      </c>
      <c r="D10" s="120" t="s">
        <v>57</v>
      </c>
      <c r="E10" s="120"/>
      <c r="F10" s="120"/>
      <c r="G10" s="42">
        <v>8906</v>
      </c>
      <c r="H10" s="43">
        <v>10448</v>
      </c>
      <c r="I10" s="43">
        <v>11128</v>
      </c>
      <c r="J10" s="44">
        <v>11052</v>
      </c>
      <c r="K10" s="33"/>
      <c r="L10" s="45">
        <v>10978</v>
      </c>
      <c r="M10" s="45"/>
      <c r="N10" s="45"/>
      <c r="O10" s="45">
        <v>3674</v>
      </c>
      <c r="P10" s="45">
        <v>8804</v>
      </c>
      <c r="Q10" s="45"/>
      <c r="R10" s="45">
        <f t="shared" si="0"/>
        <v>12478</v>
      </c>
      <c r="S10" s="45">
        <f t="shared" si="1"/>
        <v>1500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10978</v>
      </c>
      <c r="AI10" s="47">
        <f t="shared" si="5"/>
        <v>12478</v>
      </c>
      <c r="AJ10" s="47">
        <f t="shared" si="6"/>
        <v>1500</v>
      </c>
      <c r="AK10" s="48">
        <f t="shared" si="7"/>
        <v>1.1366369101840044</v>
      </c>
      <c r="AL10" s="47">
        <v>10100</v>
      </c>
      <c r="AM10" s="49">
        <v>10100</v>
      </c>
    </row>
    <row r="11" spans="2:39" ht="12.75">
      <c r="B11" s="28">
        <v>3</v>
      </c>
      <c r="C11" s="41">
        <v>2</v>
      </c>
      <c r="D11" s="120" t="s">
        <v>58</v>
      </c>
      <c r="E11" s="120"/>
      <c r="F11" s="120"/>
      <c r="G11" s="42">
        <v>500</v>
      </c>
      <c r="H11" s="43">
        <v>200</v>
      </c>
      <c r="I11" s="43">
        <v>1000</v>
      </c>
      <c r="J11" s="44">
        <v>400</v>
      </c>
      <c r="K11" s="33"/>
      <c r="L11" s="45">
        <v>1000</v>
      </c>
      <c r="M11" s="45"/>
      <c r="N11" s="45"/>
      <c r="O11" s="45"/>
      <c r="P11" s="45">
        <v>1000</v>
      </c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20" t="s">
        <v>59</v>
      </c>
      <c r="E12" s="120"/>
      <c r="F12" s="120"/>
      <c r="G12" s="42">
        <v>1890</v>
      </c>
      <c r="H12" s="43">
        <v>167</v>
      </c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20" t="s">
        <v>60</v>
      </c>
      <c r="E13" s="120"/>
      <c r="F13" s="120"/>
      <c r="G13" s="42"/>
      <c r="H13" s="43"/>
      <c r="I13" s="43">
        <v>1268</v>
      </c>
      <c r="J13" s="44">
        <v>1268</v>
      </c>
      <c r="K13" s="33"/>
      <c r="L13" s="45">
        <v>2000</v>
      </c>
      <c r="M13" s="45"/>
      <c r="N13" s="45"/>
      <c r="O13" s="45">
        <v>2000</v>
      </c>
      <c r="P13" s="45"/>
      <c r="Q13" s="45"/>
      <c r="R13" s="45">
        <f t="shared" si="0"/>
        <v>2000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2000</v>
      </c>
      <c r="AI13" s="47">
        <f t="shared" si="5"/>
        <v>2000</v>
      </c>
      <c r="AJ13" s="47">
        <f t="shared" si="6"/>
        <v>0</v>
      </c>
      <c r="AK13" s="48">
        <f t="shared" si="7"/>
        <v>1</v>
      </c>
      <c r="AL13" s="47">
        <v>1000</v>
      </c>
      <c r="AM13" s="49">
        <v>1000</v>
      </c>
    </row>
    <row r="14" spans="2:39" ht="12.75">
      <c r="B14" s="28">
        <v>6</v>
      </c>
      <c r="C14" s="41">
        <v>5</v>
      </c>
      <c r="D14" s="120" t="s">
        <v>61</v>
      </c>
      <c r="E14" s="120"/>
      <c r="F14" s="120"/>
      <c r="G14" s="42"/>
      <c r="H14" s="43"/>
      <c r="I14" s="43"/>
      <c r="J14" s="44"/>
      <c r="K14" s="33"/>
      <c r="L14" s="45">
        <v>38203</v>
      </c>
      <c r="M14" s="45"/>
      <c r="N14" s="45">
        <v>43</v>
      </c>
      <c r="O14" s="45">
        <v>6300</v>
      </c>
      <c r="P14" s="45">
        <v>12928</v>
      </c>
      <c r="Q14" s="45"/>
      <c r="R14" s="45">
        <f t="shared" si="0"/>
        <v>19271</v>
      </c>
      <c r="S14" s="45">
        <f t="shared" si="1"/>
        <v>-18932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38203</v>
      </c>
      <c r="AI14" s="47">
        <f t="shared" si="5"/>
        <v>19271</v>
      </c>
      <c r="AJ14" s="47">
        <f t="shared" si="6"/>
        <v>-18932</v>
      </c>
      <c r="AK14" s="48">
        <f t="shared" si="7"/>
        <v>0.5044368243331675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D9:F9"/>
    <mergeCell ref="D10:F10"/>
    <mergeCell ref="D11:F11"/>
    <mergeCell ref="D12:F12"/>
    <mergeCell ref="D13:F13"/>
    <mergeCell ref="D14:F14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E1">
      <selection activeCell="A1" sqref="A1"/>
    </sheetView>
  </sheetViews>
  <sheetFormatPr defaultColWidth="9.140625" defaultRowHeight="12.75"/>
  <cols>
    <col min="1" max="1" width="1.14843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62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7</v>
      </c>
      <c r="D9" s="119" t="s">
        <v>63</v>
      </c>
      <c r="E9" s="119"/>
      <c r="F9" s="119"/>
      <c r="G9" s="30">
        <v>22771</v>
      </c>
      <c r="H9" s="31">
        <v>16502</v>
      </c>
      <c r="I9" s="31">
        <v>30265</v>
      </c>
      <c r="J9" s="32">
        <v>30154</v>
      </c>
      <c r="K9" s="33"/>
      <c r="L9" s="34">
        <v>11214</v>
      </c>
      <c r="M9" s="35"/>
      <c r="N9" s="35"/>
      <c r="O9" s="35">
        <v>12383</v>
      </c>
      <c r="P9" s="35">
        <v>350</v>
      </c>
      <c r="Q9" s="35"/>
      <c r="R9" s="35">
        <f>SUM(M9:Q9)</f>
        <v>12733</v>
      </c>
      <c r="S9" s="35">
        <f>R9-L9</f>
        <v>1519</v>
      </c>
      <c r="T9" s="33"/>
      <c r="U9" s="35">
        <v>30000</v>
      </c>
      <c r="V9" s="35"/>
      <c r="W9" s="35"/>
      <c r="X9" s="35"/>
      <c r="Y9" s="35"/>
      <c r="Z9" s="35">
        <v>5805</v>
      </c>
      <c r="AA9" s="35"/>
      <c r="AB9" s="35"/>
      <c r="AC9" s="35"/>
      <c r="AD9" s="35"/>
      <c r="AE9" s="35">
        <f>SUM(V9:AD9)</f>
        <v>5805</v>
      </c>
      <c r="AF9" s="35">
        <f>AE9-U9</f>
        <v>-24195</v>
      </c>
      <c r="AG9" s="36"/>
      <c r="AH9" s="37">
        <f>L9+U9</f>
        <v>41214</v>
      </c>
      <c r="AI9" s="38">
        <f>R9+AE9</f>
        <v>18538</v>
      </c>
      <c r="AJ9" s="38">
        <f>AI9-AH9</f>
        <v>-22676</v>
      </c>
      <c r="AK9" s="39">
        <f>IF(AH9=0,"",AI9/AH9)</f>
        <v>0.44979861212209443</v>
      </c>
      <c r="AL9" s="38">
        <v>10700</v>
      </c>
      <c r="AM9" s="40">
        <v>10700</v>
      </c>
    </row>
    <row r="10" spans="2:39" ht="12.75">
      <c r="B10" s="28">
        <v>2</v>
      </c>
      <c r="C10" s="41">
        <v>1</v>
      </c>
      <c r="D10" s="120" t="s">
        <v>64</v>
      </c>
      <c r="E10" s="120"/>
      <c r="F10" s="120"/>
      <c r="G10" s="42">
        <v>19621</v>
      </c>
      <c r="H10" s="43">
        <v>16132</v>
      </c>
      <c r="I10" s="43">
        <v>29485</v>
      </c>
      <c r="J10" s="44">
        <v>29374</v>
      </c>
      <c r="K10" s="33"/>
      <c r="L10" s="45">
        <v>8864</v>
      </c>
      <c r="M10" s="45"/>
      <c r="N10" s="45"/>
      <c r="O10" s="45">
        <v>10383</v>
      </c>
      <c r="P10" s="45"/>
      <c r="Q10" s="45"/>
      <c r="R10" s="45">
        <f>SUM(M10:Q10)</f>
        <v>10383</v>
      </c>
      <c r="S10" s="45">
        <f>R10-L10</f>
        <v>1519</v>
      </c>
      <c r="T10" s="33"/>
      <c r="U10" s="45">
        <v>30000</v>
      </c>
      <c r="V10" s="45"/>
      <c r="W10" s="45"/>
      <c r="X10" s="45"/>
      <c r="Y10" s="45"/>
      <c r="Z10" s="45">
        <v>5805</v>
      </c>
      <c r="AA10" s="45"/>
      <c r="AB10" s="45"/>
      <c r="AC10" s="45"/>
      <c r="AD10" s="45"/>
      <c r="AE10" s="45">
        <f>SUM(V10:AD10)</f>
        <v>5805</v>
      </c>
      <c r="AF10" s="45">
        <f>AE10-U10</f>
        <v>-24195</v>
      </c>
      <c r="AG10" s="36"/>
      <c r="AH10" s="46">
        <f>L10+U10</f>
        <v>38864</v>
      </c>
      <c r="AI10" s="47">
        <f>R10+AE10</f>
        <v>16188</v>
      </c>
      <c r="AJ10" s="47">
        <f>AI10-AH10</f>
        <v>-22676</v>
      </c>
      <c r="AK10" s="48">
        <f>IF(AH10=0,"",AI10/AH10)</f>
        <v>0.4165294359818856</v>
      </c>
      <c r="AL10" s="47">
        <v>8700</v>
      </c>
      <c r="AM10" s="49">
        <v>8700</v>
      </c>
    </row>
    <row r="11" spans="2:39" ht="12.75">
      <c r="B11" s="28">
        <v>3</v>
      </c>
      <c r="C11" s="41">
        <v>2</v>
      </c>
      <c r="D11" s="120" t="s">
        <v>65</v>
      </c>
      <c r="E11" s="120"/>
      <c r="F11" s="120"/>
      <c r="G11" s="42">
        <v>3150</v>
      </c>
      <c r="H11" s="43">
        <v>370</v>
      </c>
      <c r="I11" s="43">
        <v>780</v>
      </c>
      <c r="J11" s="44">
        <v>780</v>
      </c>
      <c r="K11" s="33"/>
      <c r="L11" s="45">
        <v>2350</v>
      </c>
      <c r="M11" s="45"/>
      <c r="N11" s="45"/>
      <c r="O11" s="45">
        <v>2000</v>
      </c>
      <c r="P11" s="45">
        <v>350</v>
      </c>
      <c r="Q11" s="45"/>
      <c r="R11" s="45">
        <f>SUM(M11:Q11)</f>
        <v>2350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2350</v>
      </c>
      <c r="AI11" s="47">
        <f>R11+AE11</f>
        <v>2350</v>
      </c>
      <c r="AJ11" s="47">
        <f>AI11-AH11</f>
        <v>0</v>
      </c>
      <c r="AK11" s="48">
        <f>IF(AH11=0,"",AI11/AH11)</f>
        <v>1</v>
      </c>
      <c r="AL11" s="47">
        <v>2000</v>
      </c>
      <c r="AM11" s="49">
        <v>2000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D9:F9"/>
    <mergeCell ref="D10:F10"/>
    <mergeCell ref="D11:F11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1" max="1" width="1.2851562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66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8</v>
      </c>
      <c r="D9" s="119" t="s">
        <v>67</v>
      </c>
      <c r="E9" s="119"/>
      <c r="F9" s="119"/>
      <c r="G9" s="30">
        <v>29881</v>
      </c>
      <c r="H9" s="31">
        <v>28685</v>
      </c>
      <c r="I9" s="31">
        <v>44654</v>
      </c>
      <c r="J9" s="32">
        <v>44653</v>
      </c>
      <c r="K9" s="33"/>
      <c r="L9" s="34">
        <v>29261</v>
      </c>
      <c r="M9" s="35"/>
      <c r="N9" s="35">
        <v>261</v>
      </c>
      <c r="O9" s="35">
        <v>29000</v>
      </c>
      <c r="P9" s="35"/>
      <c r="Q9" s="35"/>
      <c r="R9" s="35">
        <f>SUM(M9:Q9)</f>
        <v>29261</v>
      </c>
      <c r="S9" s="35">
        <f>R9-L9</f>
        <v>0</v>
      </c>
      <c r="T9" s="33"/>
      <c r="U9" s="35">
        <v>6000</v>
      </c>
      <c r="V9" s="35"/>
      <c r="W9" s="35"/>
      <c r="X9" s="35"/>
      <c r="Y9" s="35"/>
      <c r="Z9" s="35">
        <v>1000</v>
      </c>
      <c r="AA9" s="35">
        <v>7102</v>
      </c>
      <c r="AB9" s="35"/>
      <c r="AC9" s="35"/>
      <c r="AD9" s="35"/>
      <c r="AE9" s="35">
        <f>SUM(V9:AD9)</f>
        <v>8102</v>
      </c>
      <c r="AF9" s="35">
        <f>AE9-U9</f>
        <v>2102</v>
      </c>
      <c r="AG9" s="36"/>
      <c r="AH9" s="37">
        <f>L9+U9</f>
        <v>35261</v>
      </c>
      <c r="AI9" s="38">
        <f>R9+AE9</f>
        <v>37363</v>
      </c>
      <c r="AJ9" s="38">
        <f>AI9-AH9</f>
        <v>2102</v>
      </c>
      <c r="AK9" s="39">
        <f>IF(AH9=0,"",AI9/AH9)</f>
        <v>1.0596126031592978</v>
      </c>
      <c r="AL9" s="38">
        <v>35000</v>
      </c>
      <c r="AM9" s="40">
        <v>35000</v>
      </c>
    </row>
    <row r="10" spans="2:39" ht="12.75">
      <c r="B10" s="28">
        <v>2</v>
      </c>
      <c r="C10" s="41">
        <v>1</v>
      </c>
      <c r="D10" s="120" t="s">
        <v>68</v>
      </c>
      <c r="E10" s="120"/>
      <c r="F10" s="120"/>
      <c r="G10" s="42">
        <v>19870</v>
      </c>
      <c r="H10" s="43">
        <v>24538</v>
      </c>
      <c r="I10" s="43">
        <v>34569</v>
      </c>
      <c r="J10" s="44">
        <v>34569</v>
      </c>
      <c r="K10" s="33"/>
      <c r="L10" s="45">
        <v>26161</v>
      </c>
      <c r="M10" s="45"/>
      <c r="N10" s="45">
        <v>261</v>
      </c>
      <c r="O10" s="45">
        <v>25900</v>
      </c>
      <c r="P10" s="45"/>
      <c r="Q10" s="45"/>
      <c r="R10" s="45">
        <f>SUM(M10:Q10)</f>
        <v>26161</v>
      </c>
      <c r="S10" s="45">
        <f>R10-L10</f>
        <v>0</v>
      </c>
      <c r="T10" s="33"/>
      <c r="U10" s="45">
        <v>5000</v>
      </c>
      <c r="V10" s="45"/>
      <c r="W10" s="45"/>
      <c r="X10" s="45"/>
      <c r="Y10" s="45"/>
      <c r="Z10" s="45"/>
      <c r="AA10" s="45">
        <v>5000</v>
      </c>
      <c r="AB10" s="45"/>
      <c r="AC10" s="45"/>
      <c r="AD10" s="45"/>
      <c r="AE10" s="45">
        <f>SUM(V10:AD10)</f>
        <v>5000</v>
      </c>
      <c r="AF10" s="45">
        <f>AE10-U10</f>
        <v>0</v>
      </c>
      <c r="AG10" s="36"/>
      <c r="AH10" s="46">
        <f>L10+U10</f>
        <v>31161</v>
      </c>
      <c r="AI10" s="47">
        <f>R10+AE10</f>
        <v>31161</v>
      </c>
      <c r="AJ10" s="47">
        <f>AI10-AH10</f>
        <v>0</v>
      </c>
      <c r="AK10" s="48">
        <f>IF(AH10=0,"",AI10/AH10)</f>
        <v>1</v>
      </c>
      <c r="AL10" s="47">
        <v>12700</v>
      </c>
      <c r="AM10" s="49">
        <v>12700</v>
      </c>
    </row>
    <row r="11" spans="2:39" ht="12.75">
      <c r="B11" s="28">
        <v>3</v>
      </c>
      <c r="C11" s="41">
        <v>2</v>
      </c>
      <c r="D11" s="120" t="s">
        <v>69</v>
      </c>
      <c r="E11" s="120"/>
      <c r="F11" s="120"/>
      <c r="G11" s="42">
        <v>4473</v>
      </c>
      <c r="H11" s="43">
        <v>3669</v>
      </c>
      <c r="I11" s="43">
        <v>1240</v>
      </c>
      <c r="J11" s="44">
        <v>1239</v>
      </c>
      <c r="K11" s="33"/>
      <c r="L11" s="45">
        <v>3100</v>
      </c>
      <c r="M11" s="45"/>
      <c r="N11" s="45"/>
      <c r="O11" s="45">
        <v>3100</v>
      </c>
      <c r="P11" s="45"/>
      <c r="Q11" s="45"/>
      <c r="R11" s="45">
        <f>SUM(M11:Q11)</f>
        <v>3100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3100</v>
      </c>
      <c r="AI11" s="47">
        <f>R11+AE11</f>
        <v>3100</v>
      </c>
      <c r="AJ11" s="47">
        <f>AI11-AH11</f>
        <v>0</v>
      </c>
      <c r="AK11" s="48">
        <f>IF(AH11=0,"",AI11/AH11)</f>
        <v>1</v>
      </c>
      <c r="AL11" s="47">
        <v>2300</v>
      </c>
      <c r="AM11" s="49">
        <v>2300</v>
      </c>
    </row>
    <row r="12" spans="2:39" ht="12.75">
      <c r="B12" s="28">
        <v>4</v>
      </c>
      <c r="C12" s="41">
        <v>3</v>
      </c>
      <c r="D12" s="120" t="s">
        <v>70</v>
      </c>
      <c r="E12" s="120"/>
      <c r="F12" s="120"/>
      <c r="G12" s="42">
        <v>5538</v>
      </c>
      <c r="H12" s="43">
        <v>478</v>
      </c>
      <c r="I12" s="43">
        <v>8845</v>
      </c>
      <c r="J12" s="44">
        <v>8845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>
        <v>1000</v>
      </c>
      <c r="V12" s="45"/>
      <c r="W12" s="45"/>
      <c r="X12" s="45"/>
      <c r="Y12" s="45"/>
      <c r="Z12" s="45">
        <v>1000</v>
      </c>
      <c r="AA12" s="45">
        <v>2102</v>
      </c>
      <c r="AB12" s="45"/>
      <c r="AC12" s="45"/>
      <c r="AD12" s="45"/>
      <c r="AE12" s="45">
        <f>SUM(V12:AD12)</f>
        <v>3102</v>
      </c>
      <c r="AF12" s="45">
        <f>AE12-U12</f>
        <v>2102</v>
      </c>
      <c r="AG12" s="36"/>
      <c r="AH12" s="46">
        <f>L12+U12</f>
        <v>1000</v>
      </c>
      <c r="AI12" s="47">
        <f>R12+AE12</f>
        <v>3102</v>
      </c>
      <c r="AJ12" s="47">
        <f>AI12-AH12</f>
        <v>2102</v>
      </c>
      <c r="AK12" s="48">
        <f>IF(AH12=0,"",AI12/AH12)</f>
        <v>3.102</v>
      </c>
      <c r="AL12" s="47">
        <v>20000</v>
      </c>
      <c r="AM12" s="49">
        <v>20000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E1">
      <selection activeCell="A1" sqref="A1"/>
    </sheetView>
  </sheetViews>
  <sheetFormatPr defaultColWidth="9.140625" defaultRowHeight="12.75"/>
  <cols>
    <col min="1" max="1" width="0.85546875" style="0" customWidth="1"/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126</v>
      </c>
    </row>
    <row r="2" ht="15.75">
      <c r="B2" s="1" t="s">
        <v>71</v>
      </c>
    </row>
    <row r="4" spans="2:39" ht="12.75">
      <c r="B4" s="108"/>
      <c r="C4" s="108"/>
      <c r="D4" s="108"/>
      <c r="E4" s="108"/>
      <c r="F4" s="108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08"/>
      <c r="C5" s="108"/>
      <c r="D5" s="108"/>
      <c r="E5" s="108"/>
      <c r="F5" s="108"/>
      <c r="G5" s="9" t="s">
        <v>1</v>
      </c>
      <c r="H5" s="10" t="s">
        <v>1</v>
      </c>
      <c r="I5" s="10"/>
      <c r="J5" s="11" t="s">
        <v>1</v>
      </c>
      <c r="K5" s="12"/>
      <c r="L5" s="13"/>
      <c r="M5" s="109" t="s">
        <v>2</v>
      </c>
      <c r="N5" s="109"/>
      <c r="O5" s="109"/>
      <c r="P5" s="109"/>
      <c r="Q5" s="109"/>
      <c r="R5" s="109"/>
      <c r="S5" s="14"/>
      <c r="T5" s="12"/>
      <c r="U5" s="13"/>
      <c r="V5" s="109" t="s">
        <v>3</v>
      </c>
      <c r="W5" s="109"/>
      <c r="X5" s="109"/>
      <c r="Y5" s="109"/>
      <c r="Z5" s="109"/>
      <c r="AA5" s="109"/>
      <c r="AB5" s="109"/>
      <c r="AC5" s="109"/>
      <c r="AD5" s="109"/>
      <c r="AE5" s="109"/>
      <c r="AF5" s="14"/>
      <c r="AG5" s="15"/>
      <c r="AH5" s="16"/>
      <c r="AI5" s="17" t="s">
        <v>4</v>
      </c>
      <c r="AJ5" s="17"/>
      <c r="AK5" s="110" t="s">
        <v>5</v>
      </c>
      <c r="AL5" s="17"/>
      <c r="AM5" s="19"/>
    </row>
    <row r="6" spans="2:39" ht="22.5">
      <c r="B6" s="112"/>
      <c r="C6" s="113"/>
      <c r="D6" s="113" t="s">
        <v>6</v>
      </c>
      <c r="E6" s="114"/>
      <c r="F6" s="115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09"/>
      <c r="N6" s="109"/>
      <c r="O6" s="109"/>
      <c r="P6" s="109"/>
      <c r="Q6" s="109"/>
      <c r="R6" s="109"/>
      <c r="S6" s="21" t="s">
        <v>9</v>
      </c>
      <c r="T6" s="12"/>
      <c r="U6" s="20" t="s">
        <v>8</v>
      </c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0"/>
      <c r="AL6" s="17" t="s">
        <v>8</v>
      </c>
      <c r="AM6" s="19" t="s">
        <v>8</v>
      </c>
    </row>
    <row r="7" spans="2:39" ht="12.75">
      <c r="B7" s="112"/>
      <c r="C7" s="113"/>
      <c r="D7" s="113"/>
      <c r="E7" s="114"/>
      <c r="F7" s="115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6" t="s">
        <v>11</v>
      </c>
      <c r="N7" s="116" t="s">
        <v>13</v>
      </c>
      <c r="O7" s="116" t="s">
        <v>14</v>
      </c>
      <c r="P7" s="116" t="s">
        <v>15</v>
      </c>
      <c r="Q7" s="116" t="s">
        <v>16</v>
      </c>
      <c r="R7" s="116" t="s">
        <v>17</v>
      </c>
      <c r="S7" s="117">
        <v>41547</v>
      </c>
      <c r="T7" s="12"/>
      <c r="U7" s="20" t="s">
        <v>10</v>
      </c>
      <c r="V7" s="116" t="s">
        <v>12</v>
      </c>
      <c r="W7" s="116" t="s">
        <v>18</v>
      </c>
      <c r="X7" s="116" t="s">
        <v>19</v>
      </c>
      <c r="Y7" s="116" t="s">
        <v>20</v>
      </c>
      <c r="Z7" s="116" t="s">
        <v>21</v>
      </c>
      <c r="AA7" s="116" t="s">
        <v>22</v>
      </c>
      <c r="AB7" s="116" t="s">
        <v>23</v>
      </c>
      <c r="AC7" s="116" t="s">
        <v>24</v>
      </c>
      <c r="AD7" s="116" t="s">
        <v>25</v>
      </c>
      <c r="AE7" s="116" t="s">
        <v>17</v>
      </c>
      <c r="AF7" s="117">
        <v>41547</v>
      </c>
      <c r="AG7" s="15"/>
      <c r="AH7" s="16" t="s">
        <v>10</v>
      </c>
      <c r="AI7" s="17" t="s">
        <v>10</v>
      </c>
      <c r="AJ7" s="111">
        <v>41547</v>
      </c>
      <c r="AK7" s="110"/>
      <c r="AL7" s="17" t="s">
        <v>10</v>
      </c>
      <c r="AM7" s="19" t="s">
        <v>10</v>
      </c>
    </row>
    <row r="8" spans="2:39" ht="12.75">
      <c r="B8" s="112"/>
      <c r="C8" s="113"/>
      <c r="D8" s="113"/>
      <c r="E8" s="114"/>
      <c r="F8" s="115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16"/>
      <c r="N8" s="116"/>
      <c r="O8" s="116"/>
      <c r="P8" s="116"/>
      <c r="Q8" s="116"/>
      <c r="R8" s="116"/>
      <c r="S8" s="118"/>
      <c r="T8" s="12"/>
      <c r="U8" s="25">
        <v>2013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8"/>
      <c r="AG8" s="15"/>
      <c r="AH8" s="26">
        <v>2013</v>
      </c>
      <c r="AI8" s="18">
        <v>2013</v>
      </c>
      <c r="AJ8" s="111"/>
      <c r="AK8" s="111"/>
      <c r="AL8" s="18">
        <v>2014</v>
      </c>
      <c r="AM8" s="27">
        <v>2015</v>
      </c>
    </row>
    <row r="9" spans="2:39" ht="12.75">
      <c r="B9" s="28">
        <v>1</v>
      </c>
      <c r="C9" s="29">
        <v>9</v>
      </c>
      <c r="D9" s="119" t="s">
        <v>72</v>
      </c>
      <c r="E9" s="119"/>
      <c r="F9" s="119"/>
      <c r="G9" s="30">
        <v>3074</v>
      </c>
      <c r="H9" s="31">
        <v>5049</v>
      </c>
      <c r="I9" s="31">
        <v>11454</v>
      </c>
      <c r="J9" s="32">
        <v>11239</v>
      </c>
      <c r="K9" s="33"/>
      <c r="L9" s="34">
        <v>8151</v>
      </c>
      <c r="M9" s="35"/>
      <c r="N9" s="35">
        <v>131</v>
      </c>
      <c r="O9" s="35">
        <v>8020</v>
      </c>
      <c r="P9" s="35"/>
      <c r="Q9" s="35"/>
      <c r="R9" s="35">
        <f>SUM(M9:Q9)</f>
        <v>8151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8151</v>
      </c>
      <c r="AI9" s="38">
        <f>R9+AE9</f>
        <v>8151</v>
      </c>
      <c r="AJ9" s="38">
        <f>AI9-AH9</f>
        <v>0</v>
      </c>
      <c r="AK9" s="39">
        <f>IF(AH9=0,"",AI9/AH9)</f>
        <v>1</v>
      </c>
      <c r="AL9" s="38">
        <v>8000</v>
      </c>
      <c r="AM9" s="40">
        <v>8000</v>
      </c>
    </row>
    <row r="10" spans="2:39" ht="12.75">
      <c r="B10" s="28">
        <v>2</v>
      </c>
      <c r="C10" s="41">
        <v>1</v>
      </c>
      <c r="D10" s="120" t="s">
        <v>73</v>
      </c>
      <c r="E10" s="120"/>
      <c r="F10" s="120"/>
      <c r="G10" s="42">
        <v>3074</v>
      </c>
      <c r="H10" s="43">
        <v>5049</v>
      </c>
      <c r="I10" s="43">
        <v>7368</v>
      </c>
      <c r="J10" s="44">
        <v>7154</v>
      </c>
      <c r="K10" s="33"/>
      <c r="L10" s="45">
        <v>7460</v>
      </c>
      <c r="M10" s="45"/>
      <c r="N10" s="45">
        <v>131</v>
      </c>
      <c r="O10" s="45">
        <v>7329</v>
      </c>
      <c r="P10" s="45"/>
      <c r="Q10" s="45"/>
      <c r="R10" s="45">
        <f>SUM(M10:Q10)</f>
        <v>7460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7460</v>
      </c>
      <c r="AI10" s="47">
        <f>R10+AE10</f>
        <v>7460</v>
      </c>
      <c r="AJ10" s="47">
        <f>AI10-AH10</f>
        <v>0</v>
      </c>
      <c r="AK10" s="48">
        <f>IF(AH10=0,"",AI10/AH10)</f>
        <v>1</v>
      </c>
      <c r="AL10" s="47">
        <v>7800</v>
      </c>
      <c r="AM10" s="49">
        <v>7800</v>
      </c>
    </row>
    <row r="11" spans="2:39" ht="12.75">
      <c r="B11" s="28">
        <v>3</v>
      </c>
      <c r="C11" s="41">
        <v>2</v>
      </c>
      <c r="D11" s="120" t="s">
        <v>74</v>
      </c>
      <c r="E11" s="120"/>
      <c r="F11" s="120"/>
      <c r="G11" s="42"/>
      <c r="H11" s="43"/>
      <c r="I11" s="43">
        <v>4086</v>
      </c>
      <c r="J11" s="44">
        <v>4085</v>
      </c>
      <c r="K11" s="33"/>
      <c r="L11" s="45">
        <v>660</v>
      </c>
      <c r="M11" s="45"/>
      <c r="N11" s="45"/>
      <c r="O11" s="45">
        <v>660</v>
      </c>
      <c r="P11" s="45"/>
      <c r="Q11" s="45"/>
      <c r="R11" s="45">
        <f>SUM(M11:Q11)</f>
        <v>660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660</v>
      </c>
      <c r="AI11" s="47">
        <f>R11+AE11</f>
        <v>660</v>
      </c>
      <c r="AJ11" s="47">
        <f>AI11-AH11</f>
        <v>0</v>
      </c>
      <c r="AK11" s="48">
        <f>IF(AH11=0,"",AI11/AH11)</f>
        <v>1</v>
      </c>
      <c r="AL11" s="47">
        <v>200</v>
      </c>
      <c r="AM11" s="49">
        <v>200</v>
      </c>
    </row>
    <row r="12" spans="2:39" ht="12.75">
      <c r="B12" s="28">
        <v>4</v>
      </c>
      <c r="C12" s="41">
        <v>3</v>
      </c>
      <c r="D12" s="120" t="s">
        <v>75</v>
      </c>
      <c r="E12" s="120"/>
      <c r="F12" s="120"/>
      <c r="G12" s="42"/>
      <c r="H12" s="43"/>
      <c r="I12" s="43"/>
      <c r="J12" s="44"/>
      <c r="K12" s="33"/>
      <c r="L12" s="45">
        <v>31</v>
      </c>
      <c r="M12" s="45"/>
      <c r="N12" s="45"/>
      <c r="O12" s="45">
        <v>31</v>
      </c>
      <c r="P12" s="45"/>
      <c r="Q12" s="45"/>
      <c r="R12" s="45">
        <f>SUM(M12:Q12)</f>
        <v>31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31</v>
      </c>
      <c r="AI12" s="47">
        <f>R12+AE12</f>
        <v>31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Bugeľ</cp:lastModifiedBy>
  <dcterms:modified xsi:type="dcterms:W3CDTF">2013-10-22T07:44:39Z</dcterms:modified>
  <cp:category/>
  <cp:version/>
  <cp:contentType/>
  <cp:contentStatus/>
</cp:coreProperties>
</file>