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45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<sst xmlns="http://schemas.openxmlformats.org/spreadsheetml/2006/main" count="1062" uniqueCount="131">
  <si>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</si>
  <si>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</si>
  <si>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</si>
  <si>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</si>
  <si>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</si>
  <si>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</si>
  <si>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</si>
  <si>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</si>
  <si>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</si>
  <si>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</si>
  <si>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</si>
  <si>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</si>
  <si>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</si>
  <si>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</si>
  <si>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</si>
  <si>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</si>
  <si>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</si>
  <si>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</si>
  <si>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</si>
  <si>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</si>
  <si>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</si>
  <si>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</si>
  <si>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</si>
  <si>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</si>
  <si>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</si>
  <si>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</si>
  <si>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</si>
  <si>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</si>
  <si>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</si>
  <si>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</si>
  <si>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</si>
  <si>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</si>
  <si>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</si>
  <si>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</si>
  <si>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</si>
  <si>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</si>
  <si>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</si>
  <si>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</si>
  <si>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</si>
  <si>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</si>
  <si>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</si>
  <si>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</si>
  <si>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</si>
  <si>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</si>
  <si>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</si>
  <si>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</si>
  <si>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</si>
  <si>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</si>
  <si>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</si>
  <si>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</si>
  <si>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</si>
  <si>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</si>
  <si>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</si>
  <si>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</si>
  <si>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</si>
  <si>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</si>
  <si>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</si>
  <si>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</si>
  <si>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</si>
  <si>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</si>
  <si>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</si>
  <si>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</si>
  <si>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</si>
  <si>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</si>
  <si>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</si>
  <si>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</si>
  <si>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</si>
  <si>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</si>
  <si>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</si>
  <si>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</si>
  <si>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</si>
  <si>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</si>
  <si>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</si>
  <si>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Elektrická energia - úpravy a rozšírenie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</si>
  <si>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</si>
  <si>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</si>
  <si>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</si>
  <si>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</si>
  <si>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</si>
  <si>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</si>
  <si>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</si>
  <si>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</si>
  <si>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</si>
  <si>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</si>
  <si>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</si>
  <si>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</si>
  <si>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</si>
  <si>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</si>
  <si>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</si>
  <si>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</si>
  <si>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</si>
  <si>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2016</t>
  </si>
  <si>
    <t>Rozpočet rok 2017</t>
  </si>
  <si>
    <t>Index 17/16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</si>
  <si>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</si>
  <si>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</si>
  <si>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</si>
  <si>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</si>
  <si>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</si>
  <si>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</si>
  <si>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</si>
  <si>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</si>
  <si>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</si>
  <si>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</si>
  <si>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</si>
  <si>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</si>
  <si>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</si>
  <si>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</si>
  <si>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</si>
  <si>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</si>
  <si>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</si>
  <si>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</si>
  <si>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</si>
  <si>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2017</t>
  </si>
  <si>
    <t>Rozpočet 2018</t>
  </si>
  <si>
    <t>Rozpočet 2019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</si>
  <si>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</si>
  <si>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</si>
  <si>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</si>
  <si>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</si>
  <si>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</si>
  <si>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</si>
  <si>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</si>
  <si>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</si>
  <si>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</si>
  <si>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</si>
  <si>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2018</t>
  </si>
  <si>
    <t>Rozpočet rok 2019</t>
  </si>
  <si>
    <t>2</t>
  </si>
  <si>
    <t xml:space="preserve">                                                                 </t>
  </si>
  <si>
    <t xml:space="preserve">Voľnočasové aktivity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</si>
</sst>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8515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164518</v>
      </c>
      <c r="H9" s="31">
        <v>161800</v>
      </c>
      <c r="I9" s="31">
        <v>199234</v>
      </c>
      <c r="J9" s="32">
        <v>171767</v>
      </c>
      <c r="K9" s="33"/>
      <c r="L9" s="34">
        <v>202124</v>
      </c>
      <c r="M9" s="35">
        <v>99401</v>
      </c>
      <c r="N9" s="35">
        <v>39296</v>
      </c>
      <c r="O9" s="35">
        <v>58211</v>
      </c>
      <c r="P9" s="35">
        <v>12016</v>
      </c>
      <c r="Q9" s="35"/>
      <c r="R9" s="35">
        <f aca="true" t="shared" si="0" ref="R9:R14">SUM(M9:Q9)</f>
        <v>208924</v>
      </c>
      <c r="S9" s="35">
        <f aca="true" t="shared" si="1" ref="S9:S14">R9-L9</f>
        <v>6800</v>
      </c>
      <c r="T9" s="33"/>
      <c r="U9" s="35">
        <v>5250</v>
      </c>
      <c r="V9" s="35"/>
      <c r="W9" s="35"/>
      <c r="X9" s="35"/>
      <c r="Y9" s="35"/>
      <c r="Z9" s="35">
        <v>750</v>
      </c>
      <c r="AA9" s="35">
        <v>4500</v>
      </c>
      <c r="AB9" s="35"/>
      <c r="AC9" s="35"/>
      <c r="AD9" s="35"/>
      <c r="AE9" s="35">
        <f aca="true" t="shared" si="2" ref="AE9:AE14">SUM(V9:AD9)</f>
        <v>5250</v>
      </c>
      <c r="AF9" s="35">
        <f aca="true" t="shared" si="3" ref="AF9:AF14">AE9-U9</f>
        <v>0</v>
      </c>
      <c r="AG9" s="36"/>
      <c r="AH9" s="37">
        <f aca="true" t="shared" si="4" ref="AH9:AH14">L9+U9</f>
        <v>207374</v>
      </c>
      <c r="AI9" s="38">
        <f aca="true" t="shared" si="5" ref="AI9:AI14">R9+AE9</f>
        <v>214174</v>
      </c>
      <c r="AJ9" s="38">
        <f aca="true" t="shared" si="6" ref="AJ9:AJ14">AI9-AH9</f>
        <v>6800</v>
      </c>
      <c r="AK9" s="39">
        <f aca="true" t="shared" si="7" ref="AK9:AK14">IF(AH9=0,"",AI9/AH9)</f>
        <v>1.0327909959782808</v>
      </c>
      <c r="AL9" s="38">
        <v>201474</v>
      </c>
      <c r="AM9" s="40">
        <v>201474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155483</v>
      </c>
      <c r="H10" s="43">
        <v>156219</v>
      </c>
      <c r="I10" s="43">
        <v>194940</v>
      </c>
      <c r="J10" s="44">
        <v>165586</v>
      </c>
      <c r="K10" s="33"/>
      <c r="L10" s="45">
        <v>195124</v>
      </c>
      <c r="M10" s="45">
        <v>99401</v>
      </c>
      <c r="N10" s="45">
        <v>39296</v>
      </c>
      <c r="O10" s="45">
        <v>56211</v>
      </c>
      <c r="P10" s="45">
        <v>7016</v>
      </c>
      <c r="Q10" s="45"/>
      <c r="R10" s="45">
        <f t="shared" si="0"/>
        <v>201924</v>
      </c>
      <c r="S10" s="45">
        <f t="shared" si="1"/>
        <v>6800</v>
      </c>
      <c r="T10" s="33"/>
      <c r="U10" s="45">
        <v>5250</v>
      </c>
      <c r="V10" s="45"/>
      <c r="W10" s="45"/>
      <c r="X10" s="45"/>
      <c r="Y10" s="45"/>
      <c r="Z10" s="45">
        <v>750</v>
      </c>
      <c r="AA10" s="45">
        <v>4500</v>
      </c>
      <c r="AB10" s="45"/>
      <c r="AC10" s="45"/>
      <c r="AD10" s="45"/>
      <c r="AE10" s="45">
        <f t="shared" si="2"/>
        <v>5250</v>
      </c>
      <c r="AF10" s="45">
        <f t="shared" si="3"/>
        <v>0</v>
      </c>
      <c r="AG10" s="36"/>
      <c r="AH10" s="46">
        <f t="shared" si="4"/>
        <v>200374</v>
      </c>
      <c r="AI10" s="47">
        <f t="shared" si="5"/>
        <v>207174</v>
      </c>
      <c r="AJ10" s="47">
        <f t="shared" si="6"/>
        <v>6800</v>
      </c>
      <c r="AK10" s="48">
        <f t="shared" si="7"/>
        <v>1.033936538672682</v>
      </c>
      <c r="AL10" s="47">
        <v>194474</v>
      </c>
      <c r="AM10" s="49">
        <v>194474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>
        <v>4100</v>
      </c>
      <c r="H11" s="43">
        <v>624</v>
      </c>
      <c r="I11" s="43">
        <v>1294</v>
      </c>
      <c r="J11" s="44">
        <v>1296</v>
      </c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0</v>
      </c>
      <c r="AI11" s="47">
        <f t="shared" si="5"/>
        <v>0</v>
      </c>
      <c r="AJ11" s="47">
        <f t="shared" si="6"/>
        <v>0</v>
      </c>
      <c r="AK11" s="48">
        <f t="shared" si="7"/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959</v>
      </c>
      <c r="H12" s="43">
        <v>1119</v>
      </c>
      <c r="I12" s="43">
        <v>1500</v>
      </c>
      <c r="J12" s="44">
        <v>2086</v>
      </c>
      <c r="K12" s="33"/>
      <c r="L12" s="45">
        <v>5000</v>
      </c>
      <c r="M12" s="45"/>
      <c r="N12" s="45"/>
      <c r="O12" s="45"/>
      <c r="P12" s="45">
        <v>5000</v>
      </c>
      <c r="Q12" s="45"/>
      <c r="R12" s="45">
        <f t="shared" si="0"/>
        <v>5000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5000</v>
      </c>
      <c r="AI12" s="47">
        <f t="shared" si="5"/>
        <v>5000</v>
      </c>
      <c r="AJ12" s="47">
        <f t="shared" si="6"/>
        <v>0</v>
      </c>
      <c r="AK12" s="48">
        <f t="shared" si="7"/>
        <v>1</v>
      </c>
      <c r="AL12" s="47">
        <v>5000</v>
      </c>
      <c r="AM12" s="49">
        <v>5000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1181</v>
      </c>
      <c r="H13" s="43">
        <v>3198</v>
      </c>
      <c r="I13" s="43">
        <v>1500</v>
      </c>
      <c r="J13" s="44">
        <v>1919</v>
      </c>
      <c r="K13" s="33"/>
      <c r="L13" s="45">
        <v>2000</v>
      </c>
      <c r="M13" s="45"/>
      <c r="N13" s="45"/>
      <c r="O13" s="45">
        <v>2000</v>
      </c>
      <c r="P13" s="45"/>
      <c r="Q13" s="45"/>
      <c r="R13" s="45">
        <f t="shared" si="0"/>
        <v>2000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2000</v>
      </c>
      <c r="AI13" s="47">
        <f t="shared" si="5"/>
        <v>2000</v>
      </c>
      <c r="AJ13" s="47">
        <f t="shared" si="6"/>
        <v>0</v>
      </c>
      <c r="AK13" s="48">
        <f t="shared" si="7"/>
        <v>1</v>
      </c>
      <c r="AL13" s="47">
        <v>2000</v>
      </c>
      <c r="AM13" s="49">
        <v>2000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2795</v>
      </c>
      <c r="H14" s="43">
        <v>640</v>
      </c>
      <c r="I14" s="43"/>
      <c r="J14" s="44">
        <v>880</v>
      </c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10</v>
      </c>
      <c r="D9" s="108" t="s">
        <v>80</v>
      </c>
      <c r="E9" s="108"/>
      <c r="F9" s="108"/>
      <c r="G9" s="30">
        <v>23848</v>
      </c>
      <c r="H9" s="31">
        <v>30664</v>
      </c>
      <c r="I9" s="31">
        <v>25389</v>
      </c>
      <c r="J9" s="32">
        <v>23752</v>
      </c>
      <c r="K9" s="33"/>
      <c r="L9" s="34">
        <v>27175</v>
      </c>
      <c r="M9" s="35">
        <v>7275</v>
      </c>
      <c r="N9" s="35">
        <v>2670</v>
      </c>
      <c r="O9" s="35">
        <v>8380</v>
      </c>
      <c r="P9" s="35">
        <v>8850</v>
      </c>
      <c r="Q9" s="35"/>
      <c r="R9" s="35">
        <f aca="true" t="shared" si="0" ref="R9:R18">SUM(M9:Q9)</f>
        <v>27175</v>
      </c>
      <c r="S9" s="35">
        <f aca="true" t="shared" si="1" ref="S9:S18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27175</v>
      </c>
      <c r="AI9" s="38">
        <f aca="true" t="shared" si="5" ref="AI9:AI18">R9+AE9</f>
        <v>27175</v>
      </c>
      <c r="AJ9" s="38">
        <f aca="true" t="shared" si="6" ref="AJ9:AJ18">AI9-AH9</f>
        <v>0</v>
      </c>
      <c r="AK9" s="39">
        <f aca="true" t="shared" si="7" ref="AK9:AK18">IF(AH9=0,"",AI9/AH9)</f>
        <v>1</v>
      </c>
      <c r="AL9" s="38">
        <v>24989</v>
      </c>
      <c r="AM9" s="40">
        <v>24989</v>
      </c>
    </row>
    <row r="10" spans="2:39" ht="12.75">
      <c r="B10" s="28">
        <v>2</v>
      </c>
      <c r="C10" s="41">
        <v>1</v>
      </c>
      <c r="D10" s="109" t="s">
        <v>81</v>
      </c>
      <c r="E10" s="109"/>
      <c r="F10" s="109"/>
      <c r="G10" s="42">
        <v>16730</v>
      </c>
      <c r="H10" s="43">
        <v>13058</v>
      </c>
      <c r="I10" s="43">
        <v>18942</v>
      </c>
      <c r="J10" s="44">
        <v>11197</v>
      </c>
      <c r="K10" s="33"/>
      <c r="L10" s="45">
        <v>19009</v>
      </c>
      <c r="M10" s="45">
        <v>6000</v>
      </c>
      <c r="N10" s="45">
        <v>2224</v>
      </c>
      <c r="O10" s="45">
        <v>5785</v>
      </c>
      <c r="P10" s="45">
        <v>5000</v>
      </c>
      <c r="Q10" s="45"/>
      <c r="R10" s="45">
        <f t="shared" si="0"/>
        <v>19009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19009</v>
      </c>
      <c r="AI10" s="47">
        <f t="shared" si="5"/>
        <v>19009</v>
      </c>
      <c r="AJ10" s="47">
        <f t="shared" si="6"/>
        <v>0</v>
      </c>
      <c r="AK10" s="48">
        <f t="shared" si="7"/>
        <v>1</v>
      </c>
      <c r="AL10" s="47">
        <v>19009</v>
      </c>
      <c r="AM10" s="49">
        <v>19009</v>
      </c>
    </row>
    <row r="11" spans="2:39" ht="12.75">
      <c r="B11" s="28">
        <v>3</v>
      </c>
      <c r="C11" s="41">
        <v>2</v>
      </c>
      <c r="D11" s="109" t="s">
        <v>82</v>
      </c>
      <c r="E11" s="109"/>
      <c r="F11" s="109"/>
      <c r="G11" s="42">
        <v>955</v>
      </c>
      <c r="H11" s="43">
        <v>887</v>
      </c>
      <c r="I11" s="43">
        <v>1000</v>
      </c>
      <c r="J11" s="44">
        <v>1012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09" t="s">
        <v>83</v>
      </c>
      <c r="E12" s="109"/>
      <c r="F12" s="109"/>
      <c r="G12" s="42">
        <v>4064</v>
      </c>
      <c r="H12" s="43">
        <v>15448</v>
      </c>
      <c r="I12" s="43">
        <v>3947</v>
      </c>
      <c r="J12" s="44">
        <v>9722</v>
      </c>
      <c r="K12" s="33"/>
      <c r="L12" s="45">
        <v>5666</v>
      </c>
      <c r="M12" s="45">
        <v>1275</v>
      </c>
      <c r="N12" s="45">
        <v>446</v>
      </c>
      <c r="O12" s="45">
        <v>1595</v>
      </c>
      <c r="P12" s="45">
        <v>2350</v>
      </c>
      <c r="Q12" s="45"/>
      <c r="R12" s="45">
        <f t="shared" si="0"/>
        <v>5666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5666</v>
      </c>
      <c r="AI12" s="47">
        <f t="shared" si="5"/>
        <v>5666</v>
      </c>
      <c r="AJ12" s="47">
        <f t="shared" si="6"/>
        <v>0</v>
      </c>
      <c r="AK12" s="48">
        <f t="shared" si="7"/>
        <v>1</v>
      </c>
      <c r="AL12" s="47">
        <v>3480</v>
      </c>
      <c r="AM12" s="49">
        <v>3480</v>
      </c>
    </row>
    <row r="13" spans="2:39" ht="12.75">
      <c r="B13" s="28">
        <v>5</v>
      </c>
      <c r="C13" s="50">
        <v>1</v>
      </c>
      <c r="D13" s="121" t="s">
        <v>84</v>
      </c>
      <c r="E13" s="121"/>
      <c r="F13" s="121"/>
      <c r="G13" s="51">
        <v>87</v>
      </c>
      <c r="H13" s="52"/>
      <c r="I13" s="52">
        <v>350</v>
      </c>
      <c r="J13" s="53"/>
      <c r="K13" s="33"/>
      <c r="L13" s="54">
        <v>350</v>
      </c>
      <c r="M13" s="54"/>
      <c r="N13" s="54"/>
      <c r="O13" s="54"/>
      <c r="P13" s="54">
        <v>350</v>
      </c>
      <c r="Q13" s="54"/>
      <c r="R13" s="54">
        <f t="shared" si="0"/>
        <v>350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350</v>
      </c>
      <c r="AI13" s="56">
        <f t="shared" si="5"/>
        <v>350</v>
      </c>
      <c r="AJ13" s="56">
        <f t="shared" si="6"/>
        <v>0</v>
      </c>
      <c r="AK13" s="57">
        <f t="shared" si="7"/>
        <v>1</v>
      </c>
      <c r="AL13" s="56">
        <v>350</v>
      </c>
      <c r="AM13" s="58">
        <v>350</v>
      </c>
    </row>
    <row r="14" spans="2:39" ht="12.75">
      <c r="B14" s="28">
        <v>6</v>
      </c>
      <c r="C14" s="50">
        <v>2</v>
      </c>
      <c r="D14" s="121" t="s">
        <v>85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86</v>
      </c>
      <c r="E15" s="121"/>
      <c r="F15" s="121"/>
      <c r="G15" s="51">
        <v>3977</v>
      </c>
      <c r="H15" s="52">
        <v>15448</v>
      </c>
      <c r="I15" s="52">
        <v>1597</v>
      </c>
      <c r="J15" s="53">
        <v>9722</v>
      </c>
      <c r="K15" s="33"/>
      <c r="L15" s="54">
        <v>3316</v>
      </c>
      <c r="M15" s="54">
        <v>1275</v>
      </c>
      <c r="N15" s="54">
        <v>446</v>
      </c>
      <c r="O15" s="54">
        <v>1595</v>
      </c>
      <c r="P15" s="54"/>
      <c r="Q15" s="54"/>
      <c r="R15" s="54">
        <f t="shared" si="0"/>
        <v>3316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3316</v>
      </c>
      <c r="AI15" s="56">
        <f t="shared" si="5"/>
        <v>3316</v>
      </c>
      <c r="AJ15" s="56">
        <f t="shared" si="6"/>
        <v>0</v>
      </c>
      <c r="AK15" s="57">
        <f t="shared" si="7"/>
        <v>1</v>
      </c>
      <c r="AL15" s="56">
        <v>1130</v>
      </c>
      <c r="AM15" s="58">
        <v>1130</v>
      </c>
    </row>
    <row r="16" spans="2:39" ht="12.75">
      <c r="B16" s="28">
        <v>8</v>
      </c>
      <c r="C16" s="41">
        <v>4</v>
      </c>
      <c r="D16" s="109" t="s">
        <v>87</v>
      </c>
      <c r="E16" s="109"/>
      <c r="F16" s="109"/>
      <c r="G16" s="42">
        <v>2099</v>
      </c>
      <c r="H16" s="43">
        <v>1271</v>
      </c>
      <c r="I16" s="43">
        <v>1500</v>
      </c>
      <c r="J16" s="44">
        <v>1821</v>
      </c>
      <c r="K16" s="33"/>
      <c r="L16" s="45">
        <v>1500</v>
      </c>
      <c r="M16" s="45"/>
      <c r="N16" s="45"/>
      <c r="O16" s="45"/>
      <c r="P16" s="45">
        <v>1500</v>
      </c>
      <c r="Q16" s="45"/>
      <c r="R16" s="45">
        <f t="shared" si="0"/>
        <v>1500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1500</v>
      </c>
      <c r="AI16" s="47">
        <f t="shared" si="5"/>
        <v>1500</v>
      </c>
      <c r="AJ16" s="47">
        <f t="shared" si="6"/>
        <v>0</v>
      </c>
      <c r="AK16" s="48">
        <f t="shared" si="7"/>
        <v>1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88</v>
      </c>
      <c r="E17" s="121"/>
      <c r="F17" s="121"/>
      <c r="G17" s="51">
        <v>1550</v>
      </c>
      <c r="H17" s="52">
        <v>1200</v>
      </c>
      <c r="I17" s="52">
        <v>1500</v>
      </c>
      <c r="J17" s="53">
        <v>1750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89</v>
      </c>
      <c r="E18" s="121"/>
      <c r="F18" s="121"/>
      <c r="G18" s="51">
        <v>549</v>
      </c>
      <c r="H18" s="52">
        <v>71</v>
      </c>
      <c r="I18" s="52"/>
      <c r="J18" s="53">
        <v>71</v>
      </c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E42" sqref="E42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90</v>
      </c>
      <c r="C2" s="123"/>
      <c r="D2" s="124" t="s">
        <v>91</v>
      </c>
      <c r="E2" s="124"/>
      <c r="F2" s="124"/>
      <c r="G2" s="124"/>
      <c r="H2" s="124" t="s">
        <v>92</v>
      </c>
      <c r="I2" s="124"/>
      <c r="J2" s="124"/>
      <c r="K2" s="124"/>
      <c r="L2" s="124" t="s">
        <v>93</v>
      </c>
      <c r="M2" s="2"/>
    </row>
    <row r="3" spans="1:13" ht="36">
      <c r="A3" s="2"/>
      <c r="B3" s="122"/>
      <c r="C3" s="123"/>
      <c r="D3" s="60" t="s">
        <v>94</v>
      </c>
      <c r="E3" s="61" t="s">
        <v>95</v>
      </c>
      <c r="F3" s="61" t="s">
        <v>96</v>
      </c>
      <c r="G3" s="125" t="s">
        <v>97</v>
      </c>
      <c r="H3" s="60" t="s">
        <v>94</v>
      </c>
      <c r="I3" s="61" t="s">
        <v>95</v>
      </c>
      <c r="J3" s="61" t="s">
        <v>96</v>
      </c>
      <c r="K3" s="124" t="s">
        <v>97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98</v>
      </c>
      <c r="G4" s="125"/>
      <c r="H4" s="60" t="s">
        <v>2</v>
      </c>
      <c r="I4" s="61" t="s">
        <v>3</v>
      </c>
      <c r="J4" s="61" t="s">
        <v>98</v>
      </c>
      <c r="K4" s="124"/>
      <c r="L4" s="124"/>
      <c r="M4" s="2"/>
    </row>
    <row r="5" spans="1:13" ht="12.75">
      <c r="A5" s="2"/>
      <c r="B5" s="63" t="s">
        <v>99</v>
      </c>
      <c r="C5" s="64" t="s">
        <v>100</v>
      </c>
      <c r="D5" s="65">
        <v>1439590</v>
      </c>
      <c r="E5" s="66">
        <v>3800</v>
      </c>
      <c r="F5" s="66">
        <v>150000</v>
      </c>
      <c r="G5" s="66">
        <f aca="true" t="shared" si="0" ref="G5:G16">SUM(D5:F5)</f>
        <v>1593390</v>
      </c>
      <c r="H5" s="66">
        <v>1434008</v>
      </c>
      <c r="I5" s="66"/>
      <c r="J5" s="66">
        <v>134500</v>
      </c>
      <c r="K5" s="66">
        <f aca="true" t="shared" si="1" ref="K5:K16">SUM(H5:J5)</f>
        <v>1568508</v>
      </c>
      <c r="L5" s="67">
        <f aca="true" t="shared" si="2" ref="L5:L17">IF(G5&lt;&gt;0,K5/G5*100,"")</f>
        <v>98.4384237380679</v>
      </c>
      <c r="M5" s="2"/>
    </row>
    <row r="6" spans="1:13" ht="12.75">
      <c r="A6" s="2"/>
      <c r="B6" s="68">
        <f aca="true" t="shared" si="3" ref="B6:B17">B5+1</f>
        <v>2</v>
      </c>
      <c r="C6" s="69" t="s">
        <v>101</v>
      </c>
      <c r="D6" s="70">
        <f>SUM(D7:D16)</f>
        <v>1323666</v>
      </c>
      <c r="E6" s="70">
        <f>SUM(E7:E16)</f>
        <v>259673</v>
      </c>
      <c r="F6" s="70">
        <f>SUM(F7:F16)</f>
        <v>0</v>
      </c>
      <c r="G6" s="70">
        <f t="shared" si="0"/>
        <v>1583339</v>
      </c>
      <c r="H6" s="70">
        <f>SUM(H7:H16)</f>
        <v>1254303</v>
      </c>
      <c r="I6" s="70">
        <f>SUM(I7:I16)</f>
        <v>298473</v>
      </c>
      <c r="J6" s="70">
        <f>SUM(J7:J16)</f>
        <v>0</v>
      </c>
      <c r="K6" s="71">
        <f t="shared" si="1"/>
        <v>1552776</v>
      </c>
      <c r="L6" s="72">
        <f t="shared" si="2"/>
        <v>98.06971217155643</v>
      </c>
      <c r="M6" s="2"/>
    </row>
    <row r="7" spans="1:13" ht="12.75">
      <c r="A7" s="2"/>
      <c r="B7" s="73">
        <f t="shared" si="3"/>
        <v>3</v>
      </c>
      <c r="C7" s="74" t="s">
        <v>102</v>
      </c>
      <c r="D7" s="75">
        <v>190339</v>
      </c>
      <c r="E7" s="75">
        <v>11296</v>
      </c>
      <c r="F7" s="75"/>
      <c r="G7" s="76">
        <f t="shared" si="0"/>
        <v>201635</v>
      </c>
      <c r="H7" s="77">
        <v>208924</v>
      </c>
      <c r="I7" s="77">
        <v>5250</v>
      </c>
      <c r="J7" s="78"/>
      <c r="K7" s="76">
        <f t="shared" si="1"/>
        <v>214174</v>
      </c>
      <c r="L7" s="72">
        <f t="shared" si="2"/>
        <v>106.21866243459716</v>
      </c>
      <c r="M7" s="2"/>
    </row>
    <row r="8" spans="1:13" ht="12.75">
      <c r="A8" s="2"/>
      <c r="B8" s="73">
        <f t="shared" si="3"/>
        <v>4</v>
      </c>
      <c r="C8" s="74" t="s">
        <v>103</v>
      </c>
      <c r="D8" s="75">
        <v>13543</v>
      </c>
      <c r="E8" s="75">
        <v>3408</v>
      </c>
      <c r="F8" s="75"/>
      <c r="G8" s="76">
        <f t="shared" si="0"/>
        <v>16951</v>
      </c>
      <c r="H8" s="77">
        <v>13176</v>
      </c>
      <c r="I8" s="77">
        <v>5840</v>
      </c>
      <c r="J8" s="78"/>
      <c r="K8" s="76">
        <f t="shared" si="1"/>
        <v>19016</v>
      </c>
      <c r="L8" s="72">
        <f t="shared" si="2"/>
        <v>112.18217214323639</v>
      </c>
      <c r="M8" s="2"/>
    </row>
    <row r="9" spans="1:13" ht="12.75">
      <c r="A9" s="2"/>
      <c r="B9" s="73">
        <f t="shared" si="3"/>
        <v>5</v>
      </c>
      <c r="C9" s="74" t="s">
        <v>104</v>
      </c>
      <c r="D9" s="75">
        <v>67180</v>
      </c>
      <c r="E9" s="75">
        <v>18696</v>
      </c>
      <c r="F9" s="75"/>
      <c r="G9" s="76">
        <f t="shared" si="0"/>
        <v>85876</v>
      </c>
      <c r="H9" s="77">
        <v>62120</v>
      </c>
      <c r="I9" s="77">
        <v>54380</v>
      </c>
      <c r="J9" s="78"/>
      <c r="K9" s="76">
        <f t="shared" si="1"/>
        <v>116500</v>
      </c>
      <c r="L9" s="72">
        <f t="shared" si="2"/>
        <v>135.66072010806278</v>
      </c>
      <c r="M9" s="2"/>
    </row>
    <row r="10" spans="1:13" ht="12.75">
      <c r="A10" s="2"/>
      <c r="B10" s="73">
        <f t="shared" si="3"/>
        <v>6</v>
      </c>
      <c r="C10" s="74" t="s">
        <v>105</v>
      </c>
      <c r="D10" s="75">
        <v>27172</v>
      </c>
      <c r="E10" s="75">
        <v>2124</v>
      </c>
      <c r="F10" s="75"/>
      <c r="G10" s="76">
        <f t="shared" si="0"/>
        <v>29296</v>
      </c>
      <c r="H10" s="77">
        <v>29744</v>
      </c>
      <c r="I10" s="77">
        <v>177523</v>
      </c>
      <c r="J10" s="78"/>
      <c r="K10" s="76">
        <f t="shared" si="1"/>
        <v>207267</v>
      </c>
      <c r="L10" s="72">
        <f t="shared" si="2"/>
        <v>707.4924904423813</v>
      </c>
      <c r="M10" s="2"/>
    </row>
    <row r="11" spans="1:13" ht="12.75">
      <c r="A11" s="2"/>
      <c r="B11" s="73">
        <f t="shared" si="3"/>
        <v>7</v>
      </c>
      <c r="C11" s="74" t="s">
        <v>106</v>
      </c>
      <c r="D11" s="75">
        <v>890039</v>
      </c>
      <c r="E11" s="75">
        <v>144413</v>
      </c>
      <c r="F11" s="75"/>
      <c r="G11" s="76">
        <f t="shared" si="0"/>
        <v>1034452</v>
      </c>
      <c r="H11" s="77">
        <v>824182</v>
      </c>
      <c r="I11" s="77">
        <v>1400</v>
      </c>
      <c r="J11" s="78"/>
      <c r="K11" s="76">
        <f t="shared" si="1"/>
        <v>825582</v>
      </c>
      <c r="L11" s="72">
        <f t="shared" si="2"/>
        <v>79.80863297668718</v>
      </c>
      <c r="M11" s="2"/>
    </row>
    <row r="12" spans="1:13" ht="12.75">
      <c r="A12" s="2"/>
      <c r="B12" s="73">
        <f t="shared" si="3"/>
        <v>8</v>
      </c>
      <c r="C12" s="74" t="s">
        <v>107</v>
      </c>
      <c r="D12" s="75">
        <v>37054</v>
      </c>
      <c r="E12" s="75">
        <v>1690</v>
      </c>
      <c r="F12" s="75"/>
      <c r="G12" s="76">
        <f t="shared" si="0"/>
        <v>38744</v>
      </c>
      <c r="H12" s="77">
        <v>32351</v>
      </c>
      <c r="I12" s="77"/>
      <c r="J12" s="78"/>
      <c r="K12" s="76">
        <f t="shared" si="1"/>
        <v>32351</v>
      </c>
      <c r="L12" s="72">
        <f t="shared" si="2"/>
        <v>83.49938054924634</v>
      </c>
      <c r="M12" s="2"/>
    </row>
    <row r="13" spans="1:13" ht="12.75">
      <c r="A13" s="2"/>
      <c r="B13" s="73">
        <f t="shared" si="3"/>
        <v>9</v>
      </c>
      <c r="C13" s="74" t="s">
        <v>108</v>
      </c>
      <c r="D13" s="75">
        <v>17658</v>
      </c>
      <c r="E13" s="75"/>
      <c r="F13" s="75"/>
      <c r="G13" s="76">
        <f t="shared" si="0"/>
        <v>17658</v>
      </c>
      <c r="H13" s="77">
        <v>15487</v>
      </c>
      <c r="I13" s="77">
        <v>20000</v>
      </c>
      <c r="J13" s="78"/>
      <c r="K13" s="76">
        <f t="shared" si="1"/>
        <v>35487</v>
      </c>
      <c r="L13" s="72">
        <f t="shared" si="2"/>
        <v>200.96839959225278</v>
      </c>
      <c r="M13" s="2"/>
    </row>
    <row r="14" spans="1:13" ht="12.75">
      <c r="A14" s="2"/>
      <c r="B14" s="73">
        <f t="shared" si="3"/>
        <v>10</v>
      </c>
      <c r="C14" s="74" t="s">
        <v>109</v>
      </c>
      <c r="D14" s="75">
        <v>36114</v>
      </c>
      <c r="E14" s="75">
        <v>18046</v>
      </c>
      <c r="F14" s="75"/>
      <c r="G14" s="76">
        <f t="shared" si="0"/>
        <v>54160</v>
      </c>
      <c r="H14" s="77">
        <v>29561</v>
      </c>
      <c r="I14" s="77">
        <v>29000</v>
      </c>
      <c r="J14" s="78"/>
      <c r="K14" s="76">
        <f t="shared" si="1"/>
        <v>58561</v>
      </c>
      <c r="L14" s="72">
        <f t="shared" si="2"/>
        <v>108.12592319054653</v>
      </c>
      <c r="M14" s="2"/>
    </row>
    <row r="15" spans="1:13" ht="12.75">
      <c r="A15" s="2"/>
      <c r="B15" s="73">
        <f t="shared" si="3"/>
        <v>11</v>
      </c>
      <c r="C15" s="74" t="s">
        <v>110</v>
      </c>
      <c r="D15" s="75">
        <v>10730</v>
      </c>
      <c r="E15" s="75">
        <v>60000</v>
      </c>
      <c r="F15" s="75"/>
      <c r="G15" s="76">
        <f t="shared" si="0"/>
        <v>70730</v>
      </c>
      <c r="H15" s="77">
        <v>11583</v>
      </c>
      <c r="I15" s="77">
        <v>5080</v>
      </c>
      <c r="J15" s="78"/>
      <c r="K15" s="76">
        <f t="shared" si="1"/>
        <v>16663</v>
      </c>
      <c r="L15" s="72">
        <f t="shared" si="2"/>
        <v>23.55860313869645</v>
      </c>
      <c r="M15" s="2"/>
    </row>
    <row r="16" spans="1:13" ht="12.75">
      <c r="A16" s="2"/>
      <c r="B16" s="73">
        <f t="shared" si="3"/>
        <v>12</v>
      </c>
      <c r="C16" s="74" t="s">
        <v>111</v>
      </c>
      <c r="D16" s="75">
        <v>33837</v>
      </c>
      <c r="E16" s="75"/>
      <c r="F16" s="75"/>
      <c r="G16" s="76">
        <f t="shared" si="0"/>
        <v>33837</v>
      </c>
      <c r="H16" s="77">
        <v>27175</v>
      </c>
      <c r="I16" s="77"/>
      <c r="J16" s="78"/>
      <c r="K16" s="76">
        <f t="shared" si="1"/>
        <v>27175</v>
      </c>
      <c r="L16" s="72">
        <f t="shared" si="2"/>
        <v>80.31149333569762</v>
      </c>
      <c r="M16" s="2"/>
    </row>
    <row r="17" spans="1:13" ht="12.75">
      <c r="A17" s="2"/>
      <c r="B17" s="79">
        <f t="shared" si="3"/>
        <v>13</v>
      </c>
      <c r="C17" s="80" t="s">
        <v>112</v>
      </c>
      <c r="D17" s="81">
        <f aca="true" t="shared" si="4" ref="D17:K17">D5-D6</f>
        <v>115924</v>
      </c>
      <c r="E17" s="82">
        <f t="shared" si="4"/>
        <v>-255873</v>
      </c>
      <c r="F17" s="82">
        <f t="shared" si="4"/>
        <v>150000</v>
      </c>
      <c r="G17" s="82">
        <f t="shared" si="4"/>
        <v>10051</v>
      </c>
      <c r="H17" s="82">
        <f t="shared" si="4"/>
        <v>179705</v>
      </c>
      <c r="I17" s="82">
        <f t="shared" si="4"/>
        <v>-298473</v>
      </c>
      <c r="J17" s="82">
        <f t="shared" si="4"/>
        <v>134500</v>
      </c>
      <c r="K17" s="82">
        <f t="shared" si="4"/>
        <v>15732</v>
      </c>
      <c r="L17" s="83">
        <f t="shared" si="2"/>
        <v>156.52173913043478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116</v>
      </c>
      <c r="E7" s="126"/>
      <c r="F7" s="127"/>
      <c r="G7" s="91">
        <v>208924</v>
      </c>
      <c r="H7" s="92">
        <v>5250</v>
      </c>
      <c r="I7" s="91">
        <v>201474</v>
      </c>
      <c r="J7" s="92"/>
      <c r="K7" s="91">
        <v>201474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201924</v>
      </c>
      <c r="H8" s="69">
        <v>5250</v>
      </c>
      <c r="I8" s="94">
        <v>194474</v>
      </c>
      <c r="J8" s="69"/>
      <c r="K8" s="94">
        <v>194474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/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5000</v>
      </c>
      <c r="H10" s="69"/>
      <c r="I10" s="94">
        <v>5000</v>
      </c>
      <c r="J10" s="69"/>
      <c r="K10" s="94">
        <v>5000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2000</v>
      </c>
      <c r="H11" s="69"/>
      <c r="I11" s="94">
        <v>2000</v>
      </c>
      <c r="J11" s="69"/>
      <c r="K11" s="94">
        <v>2000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/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117</v>
      </c>
      <c r="E7" s="126"/>
      <c r="F7" s="127"/>
      <c r="G7" s="91">
        <v>13176</v>
      </c>
      <c r="H7" s="92">
        <v>5840</v>
      </c>
      <c r="I7" s="91">
        <v>14016</v>
      </c>
      <c r="J7" s="92"/>
      <c r="K7" s="91">
        <v>14016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5805</v>
      </c>
      <c r="H8" s="69"/>
      <c r="I8" s="94">
        <v>5805</v>
      </c>
      <c r="J8" s="69"/>
      <c r="K8" s="94">
        <v>5805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4682</v>
      </c>
      <c r="H9" s="69">
        <v>5000</v>
      </c>
      <c r="I9" s="94">
        <v>4682</v>
      </c>
      <c r="J9" s="69"/>
      <c r="K9" s="94">
        <v>4682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2689</v>
      </c>
      <c r="H10" s="69">
        <v>840</v>
      </c>
      <c r="I10" s="94">
        <v>3529</v>
      </c>
      <c r="J10" s="69"/>
      <c r="K10" s="94">
        <v>3529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1926</v>
      </c>
      <c r="H11" s="98">
        <v>840</v>
      </c>
      <c r="I11" s="97">
        <v>2766</v>
      </c>
      <c r="J11" s="98"/>
      <c r="K11" s="97">
        <v>2766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763</v>
      </c>
      <c r="H12" s="98"/>
      <c r="I12" s="97">
        <v>763</v>
      </c>
      <c r="J12" s="98"/>
      <c r="K12" s="97">
        <v>763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118</v>
      </c>
      <c r="E7" s="126"/>
      <c r="F7" s="127"/>
      <c r="G7" s="91">
        <v>62120</v>
      </c>
      <c r="H7" s="92">
        <v>54380</v>
      </c>
      <c r="I7" s="91">
        <v>54500</v>
      </c>
      <c r="J7" s="92">
        <v>76000</v>
      </c>
      <c r="K7" s="91">
        <v>54500</v>
      </c>
      <c r="L7" s="93">
        <v>76000</v>
      </c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58500</v>
      </c>
      <c r="H8" s="69"/>
      <c r="I8" s="94">
        <v>52500</v>
      </c>
      <c r="J8" s="69"/>
      <c r="K8" s="94">
        <v>52500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2000</v>
      </c>
      <c r="H9" s="69">
        <v>1000</v>
      </c>
      <c r="I9" s="94">
        <v>2000</v>
      </c>
      <c r="J9" s="69">
        <v>1000</v>
      </c>
      <c r="K9" s="94">
        <v>2000</v>
      </c>
      <c r="L9" s="95">
        <v>1000</v>
      </c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1620</v>
      </c>
      <c r="H10" s="69">
        <v>53380</v>
      </c>
      <c r="I10" s="94"/>
      <c r="J10" s="69">
        <v>75000</v>
      </c>
      <c r="K10" s="94"/>
      <c r="L10" s="95">
        <v>75000</v>
      </c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119</v>
      </c>
      <c r="E7" s="126"/>
      <c r="F7" s="127"/>
      <c r="G7" s="91">
        <v>29744</v>
      </c>
      <c r="H7" s="92">
        <v>177523</v>
      </c>
      <c r="I7" s="91">
        <v>29296</v>
      </c>
      <c r="J7" s="92">
        <v>96422</v>
      </c>
      <c r="K7" s="91">
        <v>29296</v>
      </c>
      <c r="L7" s="93">
        <v>96422</v>
      </c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29232</v>
      </c>
      <c r="H8" s="69"/>
      <c r="I8" s="94">
        <v>29296</v>
      </c>
      <c r="J8" s="69"/>
      <c r="K8" s="94">
        <v>29296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512</v>
      </c>
      <c r="H9" s="69">
        <v>177523</v>
      </c>
      <c r="I9" s="94"/>
      <c r="J9" s="69">
        <v>96422</v>
      </c>
      <c r="K9" s="94"/>
      <c r="L9" s="95">
        <v>96422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120</v>
      </c>
      <c r="E7" s="126"/>
      <c r="F7" s="127"/>
      <c r="G7" s="91">
        <v>824182</v>
      </c>
      <c r="H7" s="92">
        <v>1400</v>
      </c>
      <c r="I7" s="91">
        <v>809246</v>
      </c>
      <c r="J7" s="92"/>
      <c r="K7" s="91">
        <v>809246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248870</v>
      </c>
      <c r="H8" s="69"/>
      <c r="I8" s="94">
        <v>244740</v>
      </c>
      <c r="J8" s="69"/>
      <c r="K8" s="94">
        <v>244740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475826</v>
      </c>
      <c r="H9" s="69">
        <v>1400</v>
      </c>
      <c r="I9" s="94">
        <v>465020</v>
      </c>
      <c r="J9" s="69"/>
      <c r="K9" s="94">
        <v>465020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12587</v>
      </c>
      <c r="H10" s="98">
        <v>1400</v>
      </c>
      <c r="I10" s="97">
        <v>1000</v>
      </c>
      <c r="J10" s="98"/>
      <c r="K10" s="97">
        <v>1000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463239</v>
      </c>
      <c r="H11" s="98"/>
      <c r="I11" s="97">
        <v>464020</v>
      </c>
      <c r="J11" s="98"/>
      <c r="K11" s="97">
        <v>464020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84796</v>
      </c>
      <c r="H12" s="69"/>
      <c r="I12" s="94">
        <v>84796</v>
      </c>
      <c r="J12" s="69"/>
      <c r="K12" s="94">
        <v>84796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14690</v>
      </c>
      <c r="H13" s="69"/>
      <c r="I13" s="94">
        <v>14690</v>
      </c>
      <c r="J13" s="69"/>
      <c r="K13" s="94">
        <v>14690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121</v>
      </c>
      <c r="E7" s="126"/>
      <c r="F7" s="127"/>
      <c r="G7" s="91">
        <v>32351</v>
      </c>
      <c r="H7" s="92"/>
      <c r="I7" s="91">
        <v>40350</v>
      </c>
      <c r="J7" s="92"/>
      <c r="K7" s="91">
        <v>40350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19200</v>
      </c>
      <c r="H8" s="69"/>
      <c r="I8" s="94">
        <v>16900</v>
      </c>
      <c r="J8" s="69"/>
      <c r="K8" s="94">
        <v>16900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2450</v>
      </c>
      <c r="H9" s="69"/>
      <c r="I9" s="94">
        <v>2450</v>
      </c>
      <c r="J9" s="69"/>
      <c r="K9" s="94">
        <v>2450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200</v>
      </c>
      <c r="H11" s="69"/>
      <c r="I11" s="94">
        <v>500</v>
      </c>
      <c r="J11" s="69"/>
      <c r="K11" s="94">
        <v>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10001</v>
      </c>
      <c r="H12" s="69"/>
      <c r="I12" s="94">
        <v>20000</v>
      </c>
      <c r="J12" s="69"/>
      <c r="K12" s="94">
        <v>20000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122</v>
      </c>
      <c r="E7" s="126"/>
      <c r="F7" s="127"/>
      <c r="G7" s="91">
        <v>15487</v>
      </c>
      <c r="H7" s="92">
        <v>20000</v>
      </c>
      <c r="I7" s="91">
        <v>13750</v>
      </c>
      <c r="J7" s="92"/>
      <c r="K7" s="91">
        <v>13750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66</v>
      </c>
      <c r="E8" s="128"/>
      <c r="F8" s="129"/>
      <c r="G8" s="94">
        <v>15137</v>
      </c>
      <c r="H8" s="69">
        <v>20000</v>
      </c>
      <c r="I8" s="94">
        <v>13400</v>
      </c>
      <c r="J8" s="69"/>
      <c r="K8" s="94">
        <v>13400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67</v>
      </c>
      <c r="E9" s="128"/>
      <c r="F9" s="129"/>
      <c r="G9" s="94">
        <v>350</v>
      </c>
      <c r="H9" s="69"/>
      <c r="I9" s="94">
        <v>350</v>
      </c>
      <c r="J9" s="69"/>
      <c r="K9" s="94">
        <v>350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123</v>
      </c>
      <c r="E7" s="126"/>
      <c r="F7" s="127"/>
      <c r="G7" s="91">
        <v>29561</v>
      </c>
      <c r="H7" s="92">
        <v>29000</v>
      </c>
      <c r="I7" s="91">
        <v>29561</v>
      </c>
      <c r="J7" s="92">
        <v>5000</v>
      </c>
      <c r="K7" s="91">
        <v>29561</v>
      </c>
      <c r="L7" s="93">
        <v>5000</v>
      </c>
      <c r="M7" s="2"/>
    </row>
    <row r="8" spans="1:13" ht="12.75">
      <c r="A8" s="2"/>
      <c r="B8" s="89">
        <v>2</v>
      </c>
      <c r="C8" s="88">
        <v>1</v>
      </c>
      <c r="D8" s="128" t="s">
        <v>70</v>
      </c>
      <c r="E8" s="128"/>
      <c r="F8" s="129"/>
      <c r="G8" s="94">
        <v>26361</v>
      </c>
      <c r="H8" s="69">
        <v>5000</v>
      </c>
      <c r="I8" s="94">
        <v>26361</v>
      </c>
      <c r="J8" s="69">
        <v>5000</v>
      </c>
      <c r="K8" s="94">
        <v>26361</v>
      </c>
      <c r="L8" s="95">
        <v>5000</v>
      </c>
      <c r="M8" s="2"/>
    </row>
    <row r="9" spans="1:13" ht="12.75">
      <c r="A9" s="2"/>
      <c r="B9" s="89">
        <v>3</v>
      </c>
      <c r="C9" s="88">
        <v>2</v>
      </c>
      <c r="D9" s="128" t="s">
        <v>71</v>
      </c>
      <c r="E9" s="128"/>
      <c r="F9" s="129"/>
      <c r="G9" s="94">
        <v>3200</v>
      </c>
      <c r="H9" s="69"/>
      <c r="I9" s="94">
        <v>3200</v>
      </c>
      <c r="J9" s="69"/>
      <c r="K9" s="94">
        <v>3200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72</v>
      </c>
      <c r="E10" s="128"/>
      <c r="F10" s="129"/>
      <c r="G10" s="94"/>
      <c r="H10" s="69">
        <v>10000</v>
      </c>
      <c r="I10" s="94"/>
      <c r="J10" s="69"/>
      <c r="K10" s="94"/>
      <c r="L10" s="95"/>
      <c r="M10" s="2"/>
    </row>
    <row r="11" spans="1:13" ht="12.75">
      <c r="A11" s="2"/>
      <c r="B11" s="89">
        <v>5</v>
      </c>
      <c r="C11" s="88">
        <v>4</v>
      </c>
      <c r="D11" s="128" t="s">
        <v>73</v>
      </c>
      <c r="E11" s="128"/>
      <c r="F11" s="129"/>
      <c r="G11" s="94"/>
      <c r="H11" s="69">
        <v>14000</v>
      </c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8" width="7.7109375" style="0" customWidth="1"/>
    <col min="29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29774</v>
      </c>
      <c r="H9" s="31">
        <v>12725</v>
      </c>
      <c r="I9" s="31">
        <v>16951</v>
      </c>
      <c r="J9" s="32">
        <v>11838</v>
      </c>
      <c r="K9" s="33"/>
      <c r="L9" s="34">
        <v>14016</v>
      </c>
      <c r="M9" s="35">
        <v>3539</v>
      </c>
      <c r="N9" s="35">
        <v>1623</v>
      </c>
      <c r="O9" s="35">
        <v>7953</v>
      </c>
      <c r="P9" s="35">
        <v>61</v>
      </c>
      <c r="Q9" s="35"/>
      <c r="R9" s="35">
        <f aca="true" t="shared" si="0" ref="R9:R14">SUM(M9:Q9)</f>
        <v>13176</v>
      </c>
      <c r="S9" s="35">
        <f aca="true" t="shared" si="1" ref="S9:S14">R9-L9</f>
        <v>-840</v>
      </c>
      <c r="T9" s="33"/>
      <c r="U9" s="35">
        <v>5000</v>
      </c>
      <c r="V9" s="35"/>
      <c r="W9" s="35"/>
      <c r="X9" s="35"/>
      <c r="Y9" s="35"/>
      <c r="Z9" s="35"/>
      <c r="AA9" s="35">
        <v>5000</v>
      </c>
      <c r="AB9" s="35">
        <v>840</v>
      </c>
      <c r="AC9" s="35"/>
      <c r="AD9" s="35"/>
      <c r="AE9" s="35">
        <f aca="true" t="shared" si="2" ref="AE9:AE14">SUM(V9:AD9)</f>
        <v>5840</v>
      </c>
      <c r="AF9" s="35">
        <f aca="true" t="shared" si="3" ref="AF9:AF14">AE9-U9</f>
        <v>840</v>
      </c>
      <c r="AG9" s="36"/>
      <c r="AH9" s="37">
        <f aca="true" t="shared" si="4" ref="AH9:AH14">L9+U9</f>
        <v>19016</v>
      </c>
      <c r="AI9" s="38">
        <f aca="true" t="shared" si="5" ref="AI9:AI14">R9+AE9</f>
        <v>19016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14016</v>
      </c>
      <c r="AM9" s="40">
        <v>14016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5717</v>
      </c>
      <c r="H10" s="43">
        <v>5805</v>
      </c>
      <c r="I10" s="43">
        <v>5805</v>
      </c>
      <c r="J10" s="44">
        <v>5969</v>
      </c>
      <c r="K10" s="33"/>
      <c r="L10" s="45">
        <v>5805</v>
      </c>
      <c r="M10" s="45">
        <v>3539</v>
      </c>
      <c r="N10" s="45">
        <v>1264</v>
      </c>
      <c r="O10" s="45">
        <v>941</v>
      </c>
      <c r="P10" s="45">
        <v>61</v>
      </c>
      <c r="Q10" s="45"/>
      <c r="R10" s="45">
        <f t="shared" si="0"/>
        <v>5805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5805</v>
      </c>
      <c r="AI10" s="47">
        <f t="shared" si="5"/>
        <v>5805</v>
      </c>
      <c r="AJ10" s="47">
        <f t="shared" si="6"/>
        <v>0</v>
      </c>
      <c r="AK10" s="48">
        <f t="shared" si="7"/>
        <v>1</v>
      </c>
      <c r="AL10" s="47">
        <v>5805</v>
      </c>
      <c r="AM10" s="49">
        <v>5805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18598</v>
      </c>
      <c r="H11" s="43">
        <v>3285</v>
      </c>
      <c r="I11" s="43">
        <v>7617</v>
      </c>
      <c r="J11" s="44">
        <v>2709</v>
      </c>
      <c r="K11" s="33"/>
      <c r="L11" s="45">
        <v>4682</v>
      </c>
      <c r="M11" s="45"/>
      <c r="N11" s="45">
        <v>130</v>
      </c>
      <c r="O11" s="45">
        <v>4552</v>
      </c>
      <c r="P11" s="45"/>
      <c r="Q11" s="45"/>
      <c r="R11" s="45">
        <f t="shared" si="0"/>
        <v>4682</v>
      </c>
      <c r="S11" s="45">
        <f t="shared" si="1"/>
        <v>0</v>
      </c>
      <c r="T11" s="33"/>
      <c r="U11" s="45">
        <v>5000</v>
      </c>
      <c r="V11" s="45"/>
      <c r="W11" s="45"/>
      <c r="X11" s="45"/>
      <c r="Y11" s="45"/>
      <c r="Z11" s="45"/>
      <c r="AA11" s="45">
        <v>5000</v>
      </c>
      <c r="AB11" s="45"/>
      <c r="AC11" s="45"/>
      <c r="AD11" s="45"/>
      <c r="AE11" s="45">
        <f t="shared" si="2"/>
        <v>5000</v>
      </c>
      <c r="AF11" s="45">
        <f t="shared" si="3"/>
        <v>0</v>
      </c>
      <c r="AG11" s="36"/>
      <c r="AH11" s="46">
        <f t="shared" si="4"/>
        <v>9682</v>
      </c>
      <c r="AI11" s="47">
        <f t="shared" si="5"/>
        <v>9682</v>
      </c>
      <c r="AJ11" s="47">
        <f t="shared" si="6"/>
        <v>0</v>
      </c>
      <c r="AK11" s="48">
        <f t="shared" si="7"/>
        <v>1</v>
      </c>
      <c r="AL11" s="47">
        <v>4682</v>
      </c>
      <c r="AM11" s="49">
        <v>4682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5459</v>
      </c>
      <c r="H12" s="43">
        <v>3635</v>
      </c>
      <c r="I12" s="43">
        <v>3529</v>
      </c>
      <c r="J12" s="44">
        <v>3160</v>
      </c>
      <c r="K12" s="33"/>
      <c r="L12" s="45">
        <v>3529</v>
      </c>
      <c r="M12" s="45"/>
      <c r="N12" s="45">
        <v>229</v>
      </c>
      <c r="O12" s="45">
        <v>2460</v>
      </c>
      <c r="P12" s="45"/>
      <c r="Q12" s="45"/>
      <c r="R12" s="45">
        <f t="shared" si="0"/>
        <v>2689</v>
      </c>
      <c r="S12" s="45">
        <f t="shared" si="1"/>
        <v>-840</v>
      </c>
      <c r="T12" s="33"/>
      <c r="U12" s="45"/>
      <c r="V12" s="45"/>
      <c r="W12" s="45"/>
      <c r="X12" s="45"/>
      <c r="Y12" s="45"/>
      <c r="Z12" s="45"/>
      <c r="AA12" s="45"/>
      <c r="AB12" s="45">
        <v>840</v>
      </c>
      <c r="AC12" s="45"/>
      <c r="AD12" s="45"/>
      <c r="AE12" s="45">
        <f t="shared" si="2"/>
        <v>840</v>
      </c>
      <c r="AF12" s="45">
        <f t="shared" si="3"/>
        <v>840</v>
      </c>
      <c r="AG12" s="36"/>
      <c r="AH12" s="46">
        <f t="shared" si="4"/>
        <v>3529</v>
      </c>
      <c r="AI12" s="47">
        <f t="shared" si="5"/>
        <v>3529</v>
      </c>
      <c r="AJ12" s="47">
        <f t="shared" si="6"/>
        <v>0</v>
      </c>
      <c r="AK12" s="48">
        <f t="shared" si="7"/>
        <v>1</v>
      </c>
      <c r="AL12" s="47">
        <v>3529</v>
      </c>
      <c r="AM12" s="49">
        <v>3529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4803</v>
      </c>
      <c r="H13" s="52">
        <v>2946</v>
      </c>
      <c r="I13" s="52">
        <v>2766</v>
      </c>
      <c r="J13" s="53">
        <v>2801</v>
      </c>
      <c r="K13" s="33"/>
      <c r="L13" s="54">
        <v>2766</v>
      </c>
      <c r="M13" s="54"/>
      <c r="N13" s="54">
        <v>66</v>
      </c>
      <c r="O13" s="54">
        <v>1860</v>
      </c>
      <c r="P13" s="54"/>
      <c r="Q13" s="54"/>
      <c r="R13" s="54">
        <f t="shared" si="0"/>
        <v>1926</v>
      </c>
      <c r="S13" s="54">
        <f t="shared" si="1"/>
        <v>-840</v>
      </c>
      <c r="T13" s="33"/>
      <c r="U13" s="54"/>
      <c r="V13" s="54"/>
      <c r="W13" s="54"/>
      <c r="X13" s="54"/>
      <c r="Y13" s="54"/>
      <c r="Z13" s="54"/>
      <c r="AA13" s="54"/>
      <c r="AB13" s="54">
        <v>840</v>
      </c>
      <c r="AC13" s="54"/>
      <c r="AD13" s="54"/>
      <c r="AE13" s="54">
        <f t="shared" si="2"/>
        <v>840</v>
      </c>
      <c r="AF13" s="54">
        <f t="shared" si="3"/>
        <v>840</v>
      </c>
      <c r="AG13" s="33"/>
      <c r="AH13" s="55">
        <f t="shared" si="4"/>
        <v>2766</v>
      </c>
      <c r="AI13" s="56">
        <f t="shared" si="5"/>
        <v>2766</v>
      </c>
      <c r="AJ13" s="56">
        <f t="shared" si="6"/>
        <v>0</v>
      </c>
      <c r="AK13" s="57">
        <f t="shared" si="7"/>
        <v>1</v>
      </c>
      <c r="AL13" s="56">
        <v>2766</v>
      </c>
      <c r="AM13" s="58">
        <v>2766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656</v>
      </c>
      <c r="H14" s="52">
        <v>689</v>
      </c>
      <c r="I14" s="52">
        <v>763</v>
      </c>
      <c r="J14" s="53">
        <v>359</v>
      </c>
      <c r="K14" s="33"/>
      <c r="L14" s="54">
        <v>763</v>
      </c>
      <c r="M14" s="54"/>
      <c r="N14" s="54">
        <v>163</v>
      </c>
      <c r="O14" s="54">
        <v>600</v>
      </c>
      <c r="P14" s="54"/>
      <c r="Q14" s="54"/>
      <c r="R14" s="54">
        <f t="shared" si="0"/>
        <v>763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763</v>
      </c>
      <c r="AJ14" s="56">
        <f t="shared" si="6"/>
        <v>0</v>
      </c>
      <c r="AK14" s="57">
        <f t="shared" si="7"/>
        <v>1</v>
      </c>
      <c r="AL14" s="56">
        <v>763</v>
      </c>
      <c r="AM14" s="58">
        <v>763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124</v>
      </c>
      <c r="E7" s="126"/>
      <c r="F7" s="127"/>
      <c r="G7" s="91">
        <v>11583</v>
      </c>
      <c r="H7" s="92">
        <v>5080</v>
      </c>
      <c r="I7" s="91">
        <v>8601</v>
      </c>
      <c r="J7" s="92"/>
      <c r="K7" s="91">
        <v>8601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76</v>
      </c>
      <c r="E8" s="128"/>
      <c r="F8" s="129"/>
      <c r="G8" s="94">
        <v>11221</v>
      </c>
      <c r="H8" s="69">
        <v>5080</v>
      </c>
      <c r="I8" s="94">
        <v>8301</v>
      </c>
      <c r="J8" s="69"/>
      <c r="K8" s="94">
        <v>8301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77</v>
      </c>
      <c r="E9" s="128"/>
      <c r="F9" s="129"/>
      <c r="G9" s="94">
        <v>162</v>
      </c>
      <c r="H9" s="69"/>
      <c r="I9" s="94">
        <v>100</v>
      </c>
      <c r="J9" s="69"/>
      <c r="K9" s="94">
        <v>100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78</v>
      </c>
      <c r="E10" s="128"/>
      <c r="F10" s="129"/>
      <c r="G10" s="94">
        <v>200</v>
      </c>
      <c r="H10" s="69"/>
      <c r="I10" s="94">
        <v>200</v>
      </c>
      <c r="J10" s="69"/>
      <c r="K10" s="94">
        <v>200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125</v>
      </c>
      <c r="E7" s="126"/>
      <c r="F7" s="127"/>
      <c r="G7" s="91">
        <v>27175</v>
      </c>
      <c r="H7" s="92"/>
      <c r="I7" s="91">
        <v>24989</v>
      </c>
      <c r="J7" s="92"/>
      <c r="K7" s="91">
        <v>24989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81</v>
      </c>
      <c r="E8" s="128"/>
      <c r="F8" s="129"/>
      <c r="G8" s="94">
        <v>19009</v>
      </c>
      <c r="H8" s="69"/>
      <c r="I8" s="94">
        <v>19009</v>
      </c>
      <c r="J8" s="69"/>
      <c r="K8" s="94">
        <v>19009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82</v>
      </c>
      <c r="E9" s="128"/>
      <c r="F9" s="129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83</v>
      </c>
      <c r="E10" s="128"/>
      <c r="F10" s="129"/>
      <c r="G10" s="94">
        <v>5666</v>
      </c>
      <c r="H10" s="69"/>
      <c r="I10" s="94">
        <v>3480</v>
      </c>
      <c r="J10" s="69"/>
      <c r="K10" s="94">
        <v>3480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84</v>
      </c>
      <c r="E11" s="138"/>
      <c r="F11" s="139"/>
      <c r="G11" s="97">
        <v>350</v>
      </c>
      <c r="H11" s="98"/>
      <c r="I11" s="97">
        <v>350</v>
      </c>
      <c r="J11" s="98"/>
      <c r="K11" s="97">
        <v>350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85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86</v>
      </c>
      <c r="E13" s="138"/>
      <c r="F13" s="139"/>
      <c r="G13" s="97">
        <v>3316</v>
      </c>
      <c r="H13" s="98"/>
      <c r="I13" s="97">
        <v>1130</v>
      </c>
      <c r="J13" s="98"/>
      <c r="K13" s="97">
        <v>1130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87</v>
      </c>
      <c r="E14" s="128"/>
      <c r="F14" s="129"/>
      <c r="G14" s="94">
        <v>1500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88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89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129</v>
      </c>
      <c r="B1" s="2"/>
      <c r="C1" s="2"/>
      <c r="D1" s="2"/>
      <c r="E1" s="2"/>
      <c r="F1" s="2"/>
      <c r="G1" s="2"/>
    </row>
    <row r="2" spans="1:8" ht="12.75">
      <c r="A2" s="2"/>
      <c r="B2" s="140" t="s">
        <v>90</v>
      </c>
      <c r="C2" s="141"/>
      <c r="D2" s="142" t="s">
        <v>91</v>
      </c>
      <c r="E2" s="142" t="s">
        <v>92</v>
      </c>
      <c r="F2" s="142" t="s">
        <v>126</v>
      </c>
      <c r="G2" s="142" t="s">
        <v>127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99</v>
      </c>
      <c r="C4" s="64" t="s">
        <v>100</v>
      </c>
      <c r="D4" s="100">
        <v>1593390</v>
      </c>
      <c r="E4" s="66">
        <v>1568508</v>
      </c>
      <c r="F4" s="66">
        <v>1403205</v>
      </c>
      <c r="G4" s="101">
        <v>1403205</v>
      </c>
      <c r="H4" s="2"/>
    </row>
    <row r="5" spans="1:8" ht="12.75">
      <c r="A5" s="2"/>
      <c r="B5" s="68" t="s">
        <v>128</v>
      </c>
      <c r="C5" s="69" t="s">
        <v>101</v>
      </c>
      <c r="D5" s="102">
        <f>SUM(D6:D15)</f>
        <v>1583339</v>
      </c>
      <c r="E5" s="103">
        <f>SUM(E6:E15)</f>
        <v>1552776</v>
      </c>
      <c r="F5" s="103">
        <f>SUM(F6:F15)</f>
        <v>1403205</v>
      </c>
      <c r="G5" s="104">
        <f>SUM(G6:G15)</f>
        <v>1403205</v>
      </c>
      <c r="H5" s="2"/>
    </row>
    <row r="6" spans="1:8" ht="12.75">
      <c r="A6" s="2"/>
      <c r="B6" s="73">
        <f aca="true" t="shared" si="0" ref="B6:B16">B5+1</f>
        <v>3</v>
      </c>
      <c r="C6" s="105" t="s">
        <v>102</v>
      </c>
      <c r="D6" s="75">
        <v>201635</v>
      </c>
      <c r="E6" s="75">
        <v>214174</v>
      </c>
      <c r="F6" s="76">
        <v>201474</v>
      </c>
      <c r="G6" s="106">
        <v>201474</v>
      </c>
      <c r="H6" s="2"/>
    </row>
    <row r="7" spans="1:8" ht="12.75">
      <c r="A7" s="2"/>
      <c r="B7" s="73">
        <f t="shared" si="0"/>
        <v>4</v>
      </c>
      <c r="C7" s="105" t="s">
        <v>103</v>
      </c>
      <c r="D7" s="75">
        <v>16951</v>
      </c>
      <c r="E7" s="75">
        <v>19016</v>
      </c>
      <c r="F7" s="76">
        <v>14016</v>
      </c>
      <c r="G7" s="106">
        <v>14016</v>
      </c>
      <c r="H7" s="2"/>
    </row>
    <row r="8" spans="1:8" ht="12.75">
      <c r="A8" s="2"/>
      <c r="B8" s="73">
        <f t="shared" si="0"/>
        <v>5</v>
      </c>
      <c r="C8" s="105" t="s">
        <v>104</v>
      </c>
      <c r="D8" s="75">
        <v>85876</v>
      </c>
      <c r="E8" s="75">
        <v>116500</v>
      </c>
      <c r="F8" s="76">
        <v>130500</v>
      </c>
      <c r="G8" s="106">
        <v>130500</v>
      </c>
      <c r="H8" s="2"/>
    </row>
    <row r="9" spans="1:8" ht="12.75">
      <c r="A9" s="2"/>
      <c r="B9" s="73">
        <f t="shared" si="0"/>
        <v>6</v>
      </c>
      <c r="C9" s="105" t="s">
        <v>105</v>
      </c>
      <c r="D9" s="75">
        <v>29296</v>
      </c>
      <c r="E9" s="75">
        <v>207267</v>
      </c>
      <c r="F9" s="76">
        <v>125718</v>
      </c>
      <c r="G9" s="106">
        <v>125718</v>
      </c>
      <c r="H9" s="2"/>
    </row>
    <row r="10" spans="1:8" ht="12.75">
      <c r="A10" s="2"/>
      <c r="B10" s="73">
        <f t="shared" si="0"/>
        <v>7</v>
      </c>
      <c r="C10" s="105" t="s">
        <v>106</v>
      </c>
      <c r="D10" s="75">
        <v>1034452</v>
      </c>
      <c r="E10" s="75">
        <v>825582</v>
      </c>
      <c r="F10" s="76">
        <v>809246</v>
      </c>
      <c r="G10" s="106">
        <v>809246</v>
      </c>
      <c r="H10" s="2"/>
    </row>
    <row r="11" spans="1:8" ht="12.75">
      <c r="A11" s="2"/>
      <c r="B11" s="73">
        <f t="shared" si="0"/>
        <v>8</v>
      </c>
      <c r="C11" s="105" t="s">
        <v>107</v>
      </c>
      <c r="D11" s="75">
        <v>38744</v>
      </c>
      <c r="E11" s="75">
        <v>32351</v>
      </c>
      <c r="F11" s="76">
        <v>40350</v>
      </c>
      <c r="G11" s="106">
        <v>40350</v>
      </c>
      <c r="H11" s="2"/>
    </row>
    <row r="12" spans="1:8" ht="12.75">
      <c r="A12" s="2"/>
      <c r="B12" s="73">
        <f t="shared" si="0"/>
        <v>9</v>
      </c>
      <c r="C12" s="105" t="s">
        <v>108</v>
      </c>
      <c r="D12" s="75">
        <v>17658</v>
      </c>
      <c r="E12" s="75">
        <v>35487</v>
      </c>
      <c r="F12" s="76">
        <v>13750</v>
      </c>
      <c r="G12" s="106">
        <v>13750</v>
      </c>
      <c r="H12" s="2"/>
    </row>
    <row r="13" spans="1:8" ht="12.75">
      <c r="A13" s="2"/>
      <c r="B13" s="73">
        <f t="shared" si="0"/>
        <v>10</v>
      </c>
      <c r="C13" s="105" t="s">
        <v>109</v>
      </c>
      <c r="D13" s="75">
        <v>54160</v>
      </c>
      <c r="E13" s="75">
        <v>58561</v>
      </c>
      <c r="F13" s="76">
        <v>34561</v>
      </c>
      <c r="G13" s="106">
        <v>34561</v>
      </c>
      <c r="H13" s="2"/>
    </row>
    <row r="14" spans="1:8" ht="12.75">
      <c r="A14" s="2"/>
      <c r="B14" s="73">
        <f t="shared" si="0"/>
        <v>11</v>
      </c>
      <c r="C14" s="105" t="s">
        <v>110</v>
      </c>
      <c r="D14" s="75">
        <v>70730</v>
      </c>
      <c r="E14" s="75">
        <v>16663</v>
      </c>
      <c r="F14" s="76">
        <v>8601</v>
      </c>
      <c r="G14" s="106">
        <v>8601</v>
      </c>
      <c r="H14" s="2"/>
    </row>
    <row r="15" spans="1:8" ht="12.75">
      <c r="A15" s="2"/>
      <c r="B15" s="73">
        <f t="shared" si="0"/>
        <v>12</v>
      </c>
      <c r="C15" s="105" t="s">
        <v>111</v>
      </c>
      <c r="D15" s="75">
        <v>33837</v>
      </c>
      <c r="E15" s="75">
        <v>27175</v>
      </c>
      <c r="F15" s="76">
        <v>24989</v>
      </c>
      <c r="G15" s="106">
        <v>24989</v>
      </c>
      <c r="H15" s="2"/>
    </row>
    <row r="16" spans="1:8" ht="12.75">
      <c r="A16" s="2"/>
      <c r="B16" s="79">
        <f t="shared" si="0"/>
        <v>13</v>
      </c>
      <c r="C16" s="107" t="s">
        <v>112</v>
      </c>
      <c r="D16" s="81">
        <f>D4-D5</f>
        <v>10051</v>
      </c>
      <c r="E16" s="82">
        <f>E4-E5</f>
        <v>15732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43358</v>
      </c>
      <c r="H9" s="31">
        <v>49140</v>
      </c>
      <c r="I9" s="31">
        <v>68800</v>
      </c>
      <c r="J9" s="32">
        <v>69389</v>
      </c>
      <c r="K9" s="33"/>
      <c r="L9" s="34">
        <v>62120</v>
      </c>
      <c r="M9" s="35"/>
      <c r="N9" s="35"/>
      <c r="O9" s="35">
        <v>58120</v>
      </c>
      <c r="P9" s="35">
        <v>4000</v>
      </c>
      <c r="Q9" s="35"/>
      <c r="R9" s="35">
        <f>SUM(M9:Q9)</f>
        <v>62120</v>
      </c>
      <c r="S9" s="35">
        <f>R9-L9</f>
        <v>0</v>
      </c>
      <c r="T9" s="33"/>
      <c r="U9" s="35">
        <v>54380</v>
      </c>
      <c r="V9" s="35">
        <v>1041</v>
      </c>
      <c r="W9" s="35"/>
      <c r="X9" s="35">
        <v>2559</v>
      </c>
      <c r="Y9" s="35"/>
      <c r="Z9" s="35"/>
      <c r="AA9" s="35">
        <v>50780</v>
      </c>
      <c r="AB9" s="35"/>
      <c r="AC9" s="35"/>
      <c r="AD9" s="35"/>
      <c r="AE9" s="35">
        <f>SUM(V9:AD9)</f>
        <v>54380</v>
      </c>
      <c r="AF9" s="35">
        <f>AE9-U9</f>
        <v>0</v>
      </c>
      <c r="AG9" s="36"/>
      <c r="AH9" s="37">
        <f>L9+U9</f>
        <v>116500</v>
      </c>
      <c r="AI9" s="38">
        <f>R9+AE9</f>
        <v>116500</v>
      </c>
      <c r="AJ9" s="38">
        <f>AI9-AH9</f>
        <v>0</v>
      </c>
      <c r="AK9" s="39">
        <f>IF(AH9=0,"",AI9/AH9)</f>
        <v>1</v>
      </c>
      <c r="AL9" s="38">
        <v>130500</v>
      </c>
      <c r="AM9" s="40">
        <v>130500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41851</v>
      </c>
      <c r="H10" s="43">
        <v>46808</v>
      </c>
      <c r="I10" s="43">
        <v>58500</v>
      </c>
      <c r="J10" s="44">
        <v>53435</v>
      </c>
      <c r="K10" s="33"/>
      <c r="L10" s="45">
        <v>58500</v>
      </c>
      <c r="M10" s="45"/>
      <c r="N10" s="45"/>
      <c r="O10" s="45">
        <v>54500</v>
      </c>
      <c r="P10" s="45">
        <v>4000</v>
      </c>
      <c r="Q10" s="45"/>
      <c r="R10" s="45">
        <f>SUM(M10:Q10)</f>
        <v>58500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58500</v>
      </c>
      <c r="AI10" s="47">
        <f>R10+AE10</f>
        <v>58500</v>
      </c>
      <c r="AJ10" s="47">
        <f>AI10-AH10</f>
        <v>0</v>
      </c>
      <c r="AK10" s="48">
        <f>IF(AH10=0,"",AI10/AH10)</f>
        <v>1</v>
      </c>
      <c r="AL10" s="47">
        <v>52500</v>
      </c>
      <c r="AM10" s="49">
        <v>52500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1507</v>
      </c>
      <c r="H11" s="43">
        <v>18</v>
      </c>
      <c r="I11" s="43">
        <v>3000</v>
      </c>
      <c r="J11" s="44">
        <v>776</v>
      </c>
      <c r="K11" s="33"/>
      <c r="L11" s="45">
        <v>2000</v>
      </c>
      <c r="M11" s="45"/>
      <c r="N11" s="45"/>
      <c r="O11" s="45">
        <v>2000</v>
      </c>
      <c r="P11" s="45"/>
      <c r="Q11" s="45"/>
      <c r="R11" s="45">
        <f>SUM(M11:Q11)</f>
        <v>2000</v>
      </c>
      <c r="S11" s="45">
        <f>R11-L11</f>
        <v>0</v>
      </c>
      <c r="T11" s="33"/>
      <c r="U11" s="45">
        <v>1000</v>
      </c>
      <c r="V11" s="45"/>
      <c r="W11" s="45"/>
      <c r="X11" s="45"/>
      <c r="Y11" s="45"/>
      <c r="Z11" s="45"/>
      <c r="AA11" s="45">
        <v>1000</v>
      </c>
      <c r="AB11" s="45"/>
      <c r="AC11" s="45"/>
      <c r="AD11" s="45"/>
      <c r="AE11" s="45">
        <f>SUM(V11:AD11)</f>
        <v>1000</v>
      </c>
      <c r="AF11" s="45">
        <f>AE11-U11</f>
        <v>0</v>
      </c>
      <c r="AG11" s="36"/>
      <c r="AH11" s="46">
        <f>L11+U11</f>
        <v>3000</v>
      </c>
      <c r="AI11" s="47">
        <f>R11+AE11</f>
        <v>3000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/>
      <c r="H12" s="43">
        <v>2314</v>
      </c>
      <c r="I12" s="43">
        <v>7300</v>
      </c>
      <c r="J12" s="44">
        <v>15178</v>
      </c>
      <c r="K12" s="33"/>
      <c r="L12" s="45">
        <v>1620</v>
      </c>
      <c r="M12" s="45"/>
      <c r="N12" s="45"/>
      <c r="O12" s="45">
        <v>1620</v>
      </c>
      <c r="P12" s="45"/>
      <c r="Q12" s="45"/>
      <c r="R12" s="45">
        <f>SUM(M12:Q12)</f>
        <v>1620</v>
      </c>
      <c r="S12" s="45">
        <f>R12-L12</f>
        <v>0</v>
      </c>
      <c r="T12" s="33"/>
      <c r="U12" s="45">
        <v>53380</v>
      </c>
      <c r="V12" s="45">
        <v>1041</v>
      </c>
      <c r="W12" s="45"/>
      <c r="X12" s="45">
        <v>2559</v>
      </c>
      <c r="Y12" s="45"/>
      <c r="Z12" s="45"/>
      <c r="AA12" s="45">
        <v>49780</v>
      </c>
      <c r="AB12" s="45"/>
      <c r="AC12" s="45"/>
      <c r="AD12" s="45"/>
      <c r="AE12" s="45">
        <f>SUM(V12:AD12)</f>
        <v>53380</v>
      </c>
      <c r="AF12" s="45">
        <f>AE12-U12</f>
        <v>0</v>
      </c>
      <c r="AG12" s="36"/>
      <c r="AH12" s="46">
        <f>L12+U12</f>
        <v>55000</v>
      </c>
      <c r="AI12" s="47">
        <f>R12+AE12</f>
        <v>55000</v>
      </c>
      <c r="AJ12" s="47">
        <f>AI12-AH12</f>
        <v>0</v>
      </c>
      <c r="AK12" s="48">
        <f>IF(AH12=0,"",AI12/AH12)</f>
        <v>1</v>
      </c>
      <c r="AL12" s="47">
        <v>75000</v>
      </c>
      <c r="AM12" s="49">
        <v>75000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10.0039062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8.8515625" style="0" customWidth="1"/>
    <col min="28" max="30" width="0" style="0" hidden="1" customWidth="1"/>
    <col min="31" max="31" width="9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209400</v>
      </c>
      <c r="H9" s="31">
        <v>31077</v>
      </c>
      <c r="I9" s="31">
        <v>29296</v>
      </c>
      <c r="J9" s="32">
        <v>22347</v>
      </c>
      <c r="K9" s="33"/>
      <c r="L9" s="34">
        <v>29428</v>
      </c>
      <c r="M9" s="35">
        <v>72</v>
      </c>
      <c r="N9" s="35">
        <v>24</v>
      </c>
      <c r="O9" s="35">
        <v>29648</v>
      </c>
      <c r="P9" s="35"/>
      <c r="Q9" s="35"/>
      <c r="R9" s="35">
        <f>SUM(M9:Q9)</f>
        <v>29744</v>
      </c>
      <c r="S9" s="35">
        <f>R9-L9</f>
        <v>316</v>
      </c>
      <c r="T9" s="33"/>
      <c r="U9" s="35">
        <v>64323</v>
      </c>
      <c r="V9" s="35"/>
      <c r="W9" s="35"/>
      <c r="X9" s="35"/>
      <c r="Y9" s="35"/>
      <c r="Z9" s="35"/>
      <c r="AA9" s="35">
        <v>177523</v>
      </c>
      <c r="AB9" s="35"/>
      <c r="AC9" s="35"/>
      <c r="AD9" s="35"/>
      <c r="AE9" s="35">
        <f>SUM(V9:AD9)</f>
        <v>177523</v>
      </c>
      <c r="AF9" s="35">
        <f>AE9-U9</f>
        <v>113200</v>
      </c>
      <c r="AG9" s="36"/>
      <c r="AH9" s="37">
        <f>L9+U9</f>
        <v>93751</v>
      </c>
      <c r="AI9" s="38">
        <f>R9+AE9</f>
        <v>207267</v>
      </c>
      <c r="AJ9" s="38">
        <f>AI9-AH9</f>
        <v>113516</v>
      </c>
      <c r="AK9" s="39">
        <f>IF(AH9=0,"",AI9/AH9)</f>
        <v>2.210824417872876</v>
      </c>
      <c r="AL9" s="38">
        <v>125718</v>
      </c>
      <c r="AM9" s="40">
        <v>125718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14725</v>
      </c>
      <c r="H10" s="43">
        <v>8852</v>
      </c>
      <c r="I10" s="43">
        <v>29296</v>
      </c>
      <c r="J10" s="44">
        <v>19859</v>
      </c>
      <c r="K10" s="33"/>
      <c r="L10" s="45">
        <v>29232</v>
      </c>
      <c r="M10" s="45">
        <v>72</v>
      </c>
      <c r="N10" s="45">
        <v>24</v>
      </c>
      <c r="O10" s="45">
        <v>29136</v>
      </c>
      <c r="P10" s="45"/>
      <c r="Q10" s="45"/>
      <c r="R10" s="45">
        <f>SUM(M10:Q10)</f>
        <v>29232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29232</v>
      </c>
      <c r="AI10" s="47">
        <f>R10+AE10</f>
        <v>29232</v>
      </c>
      <c r="AJ10" s="47">
        <f>AI10-AH10</f>
        <v>0</v>
      </c>
      <c r="AK10" s="48">
        <f>IF(AH10=0,"",AI10/AH10)</f>
        <v>1</v>
      </c>
      <c r="AL10" s="47">
        <v>29296</v>
      </c>
      <c r="AM10" s="49">
        <v>29296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194675</v>
      </c>
      <c r="H11" s="43">
        <v>22225</v>
      </c>
      <c r="I11" s="43"/>
      <c r="J11" s="44">
        <v>2488</v>
      </c>
      <c r="K11" s="33"/>
      <c r="L11" s="45">
        <v>196</v>
      </c>
      <c r="M11" s="45"/>
      <c r="N11" s="45"/>
      <c r="O11" s="45">
        <v>512</v>
      </c>
      <c r="P11" s="45"/>
      <c r="Q11" s="45"/>
      <c r="R11" s="45">
        <f>SUM(M11:Q11)</f>
        <v>512</v>
      </c>
      <c r="S11" s="45">
        <f>R11-L11</f>
        <v>316</v>
      </c>
      <c r="T11" s="33"/>
      <c r="U11" s="45">
        <v>64323</v>
      </c>
      <c r="V11" s="45"/>
      <c r="W11" s="45"/>
      <c r="X11" s="45"/>
      <c r="Y11" s="45"/>
      <c r="Z11" s="45"/>
      <c r="AA11" s="45">
        <v>177523</v>
      </c>
      <c r="AB11" s="45"/>
      <c r="AC11" s="45"/>
      <c r="AD11" s="45"/>
      <c r="AE11" s="45">
        <f>SUM(V11:AD11)</f>
        <v>177523</v>
      </c>
      <c r="AF11" s="45">
        <f>AE11-U11</f>
        <v>113200</v>
      </c>
      <c r="AG11" s="36"/>
      <c r="AH11" s="46">
        <f>L11+U11</f>
        <v>64519</v>
      </c>
      <c r="AI11" s="47">
        <f>R11+AE11</f>
        <v>178035</v>
      </c>
      <c r="AJ11" s="47">
        <f>AI11-AH11</f>
        <v>113516</v>
      </c>
      <c r="AK11" s="48">
        <f>IF(AH11=0,"",AI11/AH11)</f>
        <v>2.759419705823091</v>
      </c>
      <c r="AL11" s="47">
        <v>96422</v>
      </c>
      <c r="AM11" s="49">
        <v>96422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11.0039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615362</v>
      </c>
      <c r="H9" s="31">
        <v>756561</v>
      </c>
      <c r="I9" s="31">
        <v>796996</v>
      </c>
      <c r="J9" s="32">
        <v>1034452</v>
      </c>
      <c r="K9" s="33"/>
      <c r="L9" s="34">
        <v>821612</v>
      </c>
      <c r="M9" s="35">
        <v>497443</v>
      </c>
      <c r="N9" s="35">
        <v>187421</v>
      </c>
      <c r="O9" s="35">
        <v>134902</v>
      </c>
      <c r="P9" s="35">
        <v>4416</v>
      </c>
      <c r="Q9" s="35"/>
      <c r="R9" s="35">
        <f aca="true" t="shared" si="0" ref="R9:R15">SUM(M9:Q9)</f>
        <v>824182</v>
      </c>
      <c r="S9" s="35">
        <f aca="true" t="shared" si="1" ref="S9:S15">R9-L9</f>
        <v>2570</v>
      </c>
      <c r="T9" s="33"/>
      <c r="U9" s="35">
        <v>1400</v>
      </c>
      <c r="V9" s="35"/>
      <c r="W9" s="35"/>
      <c r="X9" s="35"/>
      <c r="Y9" s="35"/>
      <c r="Z9" s="35"/>
      <c r="AA9" s="35">
        <v>1400</v>
      </c>
      <c r="AB9" s="35"/>
      <c r="AC9" s="35"/>
      <c r="AD9" s="35"/>
      <c r="AE9" s="35">
        <f aca="true" t="shared" si="2" ref="AE9:AE15">SUM(V9:AD9)</f>
        <v>1400</v>
      </c>
      <c r="AF9" s="35">
        <f aca="true" t="shared" si="3" ref="AF9:AF15">AE9-U9</f>
        <v>0</v>
      </c>
      <c r="AG9" s="36"/>
      <c r="AH9" s="37">
        <f aca="true" t="shared" si="4" ref="AH9:AH15">L9+U9</f>
        <v>823012</v>
      </c>
      <c r="AI9" s="38">
        <f aca="true" t="shared" si="5" ref="AI9:AI15">R9+AE9</f>
        <v>825582</v>
      </c>
      <c r="AJ9" s="38">
        <f aca="true" t="shared" si="6" ref="AJ9:AJ15">AI9-AH9</f>
        <v>2570</v>
      </c>
      <c r="AK9" s="39">
        <f aca="true" t="shared" si="7" ref="AK9:AK15">IF(AH9=0,"",AI9/AH9)</f>
        <v>1.0031226762185728</v>
      </c>
      <c r="AL9" s="38">
        <v>809246</v>
      </c>
      <c r="AM9" s="40">
        <v>809246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122182</v>
      </c>
      <c r="H10" s="43">
        <v>146959</v>
      </c>
      <c r="I10" s="43">
        <v>148596</v>
      </c>
      <c r="J10" s="44">
        <v>210592</v>
      </c>
      <c r="K10" s="33"/>
      <c r="L10" s="45">
        <v>248870</v>
      </c>
      <c r="M10" s="45">
        <v>163549</v>
      </c>
      <c r="N10" s="45">
        <v>58340</v>
      </c>
      <c r="O10" s="45">
        <v>24950</v>
      </c>
      <c r="P10" s="45">
        <v>2031</v>
      </c>
      <c r="Q10" s="45"/>
      <c r="R10" s="45">
        <f t="shared" si="0"/>
        <v>248870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248870</v>
      </c>
      <c r="AI10" s="47">
        <f t="shared" si="5"/>
        <v>248870</v>
      </c>
      <c r="AJ10" s="47">
        <f t="shared" si="6"/>
        <v>0</v>
      </c>
      <c r="AK10" s="48">
        <f t="shared" si="7"/>
        <v>1</v>
      </c>
      <c r="AL10" s="47">
        <v>244740</v>
      </c>
      <c r="AM10" s="49">
        <v>244740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410924</v>
      </c>
      <c r="H11" s="43">
        <v>522818</v>
      </c>
      <c r="I11" s="43">
        <v>568700</v>
      </c>
      <c r="J11" s="44">
        <v>718261</v>
      </c>
      <c r="K11" s="33"/>
      <c r="L11" s="45">
        <v>473256</v>
      </c>
      <c r="M11" s="45">
        <v>275904</v>
      </c>
      <c r="N11" s="45">
        <v>108685</v>
      </c>
      <c r="O11" s="45">
        <v>88852</v>
      </c>
      <c r="P11" s="45">
        <v>2385</v>
      </c>
      <c r="Q11" s="45"/>
      <c r="R11" s="45">
        <f t="shared" si="0"/>
        <v>475826</v>
      </c>
      <c r="S11" s="45">
        <f t="shared" si="1"/>
        <v>2570</v>
      </c>
      <c r="T11" s="33"/>
      <c r="U11" s="45">
        <v>1400</v>
      </c>
      <c r="V11" s="45"/>
      <c r="W11" s="45"/>
      <c r="X11" s="45"/>
      <c r="Y11" s="45"/>
      <c r="Z11" s="45"/>
      <c r="AA11" s="45">
        <v>1400</v>
      </c>
      <c r="AB11" s="45"/>
      <c r="AC11" s="45"/>
      <c r="AD11" s="45"/>
      <c r="AE11" s="45">
        <f t="shared" si="2"/>
        <v>1400</v>
      </c>
      <c r="AF11" s="45">
        <f t="shared" si="3"/>
        <v>0</v>
      </c>
      <c r="AG11" s="36"/>
      <c r="AH11" s="46">
        <f t="shared" si="4"/>
        <v>474656</v>
      </c>
      <c r="AI11" s="47">
        <f t="shared" si="5"/>
        <v>477226</v>
      </c>
      <c r="AJ11" s="47">
        <f t="shared" si="6"/>
        <v>2570</v>
      </c>
      <c r="AK11" s="48">
        <f t="shared" si="7"/>
        <v>1.0054144475156745</v>
      </c>
      <c r="AL11" s="47">
        <v>465020</v>
      </c>
      <c r="AM11" s="49">
        <v>465020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396</v>
      </c>
      <c r="H12" s="52">
        <v>49581</v>
      </c>
      <c r="I12" s="52">
        <v>138000</v>
      </c>
      <c r="J12" s="53">
        <v>195472</v>
      </c>
      <c r="K12" s="33"/>
      <c r="L12" s="54">
        <v>8900</v>
      </c>
      <c r="M12" s="54"/>
      <c r="N12" s="54"/>
      <c r="O12" s="54">
        <v>12587</v>
      </c>
      <c r="P12" s="54"/>
      <c r="Q12" s="54"/>
      <c r="R12" s="54">
        <f t="shared" si="0"/>
        <v>12587</v>
      </c>
      <c r="S12" s="54">
        <f t="shared" si="1"/>
        <v>3687</v>
      </c>
      <c r="T12" s="33"/>
      <c r="U12" s="54">
        <v>1400</v>
      </c>
      <c r="V12" s="54"/>
      <c r="W12" s="54"/>
      <c r="X12" s="54"/>
      <c r="Y12" s="54"/>
      <c r="Z12" s="54"/>
      <c r="AA12" s="54">
        <v>1400</v>
      </c>
      <c r="AB12" s="54"/>
      <c r="AC12" s="54"/>
      <c r="AD12" s="54"/>
      <c r="AE12" s="54">
        <f t="shared" si="2"/>
        <v>1400</v>
      </c>
      <c r="AF12" s="54">
        <f t="shared" si="3"/>
        <v>0</v>
      </c>
      <c r="AG12" s="33"/>
      <c r="AH12" s="55">
        <f t="shared" si="4"/>
        <v>10300</v>
      </c>
      <c r="AI12" s="56">
        <f t="shared" si="5"/>
        <v>13987</v>
      </c>
      <c r="AJ12" s="56">
        <f t="shared" si="6"/>
        <v>3687</v>
      </c>
      <c r="AK12" s="57">
        <f t="shared" si="7"/>
        <v>1.3579611650485437</v>
      </c>
      <c r="AL12" s="56">
        <v>1000</v>
      </c>
      <c r="AM12" s="58">
        <v>1000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410528</v>
      </c>
      <c r="H13" s="52">
        <v>473237</v>
      </c>
      <c r="I13" s="52">
        <v>430700</v>
      </c>
      <c r="J13" s="53">
        <v>522789</v>
      </c>
      <c r="K13" s="33"/>
      <c r="L13" s="54">
        <v>464356</v>
      </c>
      <c r="M13" s="54">
        <v>275904</v>
      </c>
      <c r="N13" s="54">
        <v>108685</v>
      </c>
      <c r="O13" s="54">
        <v>76265</v>
      </c>
      <c r="P13" s="54">
        <v>2385</v>
      </c>
      <c r="Q13" s="54"/>
      <c r="R13" s="54">
        <f t="shared" si="0"/>
        <v>463239</v>
      </c>
      <c r="S13" s="54">
        <f t="shared" si="1"/>
        <v>-1117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464356</v>
      </c>
      <c r="AI13" s="56">
        <f t="shared" si="5"/>
        <v>463239</v>
      </c>
      <c r="AJ13" s="56">
        <f t="shared" si="6"/>
        <v>-1117</v>
      </c>
      <c r="AK13" s="57">
        <f t="shared" si="7"/>
        <v>0.9975945179991214</v>
      </c>
      <c r="AL13" s="56">
        <v>464020</v>
      </c>
      <c r="AM13" s="58">
        <v>464020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66641</v>
      </c>
      <c r="H14" s="43">
        <v>71599</v>
      </c>
      <c r="I14" s="43">
        <v>65700</v>
      </c>
      <c r="J14" s="44">
        <v>90143</v>
      </c>
      <c r="K14" s="33"/>
      <c r="L14" s="45">
        <v>84796</v>
      </c>
      <c r="M14" s="45">
        <v>48200</v>
      </c>
      <c r="N14" s="45">
        <v>17096</v>
      </c>
      <c r="O14" s="45">
        <v>19500</v>
      </c>
      <c r="P14" s="45"/>
      <c r="Q14" s="45"/>
      <c r="R14" s="45">
        <f t="shared" si="0"/>
        <v>84796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84796</v>
      </c>
      <c r="AI14" s="47">
        <f t="shared" si="5"/>
        <v>84796</v>
      </c>
      <c r="AJ14" s="47">
        <f t="shared" si="6"/>
        <v>0</v>
      </c>
      <c r="AK14" s="48">
        <f t="shared" si="7"/>
        <v>1</v>
      </c>
      <c r="AL14" s="47">
        <v>84796</v>
      </c>
      <c r="AM14" s="49">
        <v>84796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15615</v>
      </c>
      <c r="H15" s="43">
        <v>15185</v>
      </c>
      <c r="I15" s="43">
        <v>14000</v>
      </c>
      <c r="J15" s="44">
        <v>15456</v>
      </c>
      <c r="K15" s="33"/>
      <c r="L15" s="45">
        <v>14690</v>
      </c>
      <c r="M15" s="45">
        <v>9790</v>
      </c>
      <c r="N15" s="45">
        <v>3300</v>
      </c>
      <c r="O15" s="45">
        <v>1600</v>
      </c>
      <c r="P15" s="45"/>
      <c r="Q15" s="45"/>
      <c r="R15" s="45">
        <f t="shared" si="0"/>
        <v>14690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14690</v>
      </c>
      <c r="AI15" s="47">
        <f t="shared" si="5"/>
        <v>14690</v>
      </c>
      <c r="AJ15" s="47">
        <f t="shared" si="6"/>
        <v>0</v>
      </c>
      <c r="AK15" s="48">
        <f t="shared" si="7"/>
        <v>1</v>
      </c>
      <c r="AL15" s="47">
        <v>14690</v>
      </c>
      <c r="AM15" s="49">
        <v>14690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D14" sqref="D14:F14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7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27741</v>
      </c>
      <c r="H9" s="31">
        <v>56270</v>
      </c>
      <c r="I9" s="31">
        <v>37354</v>
      </c>
      <c r="J9" s="32">
        <v>30336</v>
      </c>
      <c r="K9" s="33"/>
      <c r="L9" s="34">
        <v>31050</v>
      </c>
      <c r="M9" s="35"/>
      <c r="N9" s="35"/>
      <c r="O9" s="35">
        <v>17471</v>
      </c>
      <c r="P9" s="35">
        <v>14880</v>
      </c>
      <c r="Q9" s="35"/>
      <c r="R9" s="35">
        <f aca="true" t="shared" si="0" ref="R9:R14">SUM(M9:Q9)</f>
        <v>32351</v>
      </c>
      <c r="S9" s="35">
        <f aca="true" t="shared" si="1" ref="S9:S14">R9-L9</f>
        <v>1301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4">SUM(V9:AD9)</f>
        <v>0</v>
      </c>
      <c r="AF9" s="35">
        <f aca="true" t="shared" si="3" ref="AF9:AF14">AE9-U9</f>
        <v>0</v>
      </c>
      <c r="AG9" s="36"/>
      <c r="AH9" s="37">
        <f aca="true" t="shared" si="4" ref="AH9:AH14">L9+U9</f>
        <v>31050</v>
      </c>
      <c r="AI9" s="38">
        <f aca="true" t="shared" si="5" ref="AI9:AI14">R9+AE9</f>
        <v>32351</v>
      </c>
      <c r="AJ9" s="38">
        <f aca="true" t="shared" si="6" ref="AJ9:AJ14">AI9-AH9</f>
        <v>1301</v>
      </c>
      <c r="AK9" s="39">
        <f aca="true" t="shared" si="7" ref="AK9:AK14">IF(AH9=0,"",AI9/AH9)</f>
        <v>1.0419001610305958</v>
      </c>
      <c r="AL9" s="38">
        <v>40350</v>
      </c>
      <c r="AM9" s="40">
        <v>40350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10346</v>
      </c>
      <c r="H10" s="43">
        <v>15001</v>
      </c>
      <c r="I10" s="43">
        <v>14204</v>
      </c>
      <c r="J10" s="44">
        <v>15157</v>
      </c>
      <c r="K10" s="33"/>
      <c r="L10" s="45">
        <v>17200</v>
      </c>
      <c r="M10" s="45"/>
      <c r="N10" s="45"/>
      <c r="O10" s="45">
        <v>5200</v>
      </c>
      <c r="P10" s="45">
        <v>14000</v>
      </c>
      <c r="Q10" s="45"/>
      <c r="R10" s="45">
        <f t="shared" si="0"/>
        <v>19200</v>
      </c>
      <c r="S10" s="45">
        <f t="shared" si="1"/>
        <v>2000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17200</v>
      </c>
      <c r="AI10" s="47">
        <f t="shared" si="5"/>
        <v>19200</v>
      </c>
      <c r="AJ10" s="47">
        <f t="shared" si="6"/>
        <v>2000</v>
      </c>
      <c r="AK10" s="48">
        <f t="shared" si="7"/>
        <v>1.1162790697674418</v>
      </c>
      <c r="AL10" s="47">
        <v>16900</v>
      </c>
      <c r="AM10" s="49">
        <v>16900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975</v>
      </c>
      <c r="H11" s="43">
        <v>1355</v>
      </c>
      <c r="I11" s="43">
        <v>2150</v>
      </c>
      <c r="J11" s="44">
        <v>1565</v>
      </c>
      <c r="K11" s="33"/>
      <c r="L11" s="45">
        <v>2450</v>
      </c>
      <c r="M11" s="45"/>
      <c r="N11" s="45"/>
      <c r="O11" s="45">
        <v>1600</v>
      </c>
      <c r="P11" s="45">
        <v>850</v>
      </c>
      <c r="Q11" s="45"/>
      <c r="R11" s="45">
        <f t="shared" si="0"/>
        <v>2450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2450</v>
      </c>
      <c r="AI11" s="47">
        <f t="shared" si="5"/>
        <v>2450</v>
      </c>
      <c r="AJ11" s="47">
        <f t="shared" si="6"/>
        <v>0</v>
      </c>
      <c r="AK11" s="48">
        <f t="shared" si="7"/>
        <v>1</v>
      </c>
      <c r="AL11" s="47">
        <v>2450</v>
      </c>
      <c r="AM11" s="49">
        <v>2450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/>
      <c r="H12" s="43"/>
      <c r="I12" s="43">
        <v>500</v>
      </c>
      <c r="J12" s="44">
        <v>3</v>
      </c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>
        <v>499</v>
      </c>
      <c r="H13" s="43"/>
      <c r="I13" s="43">
        <v>500</v>
      </c>
      <c r="J13" s="44"/>
      <c r="K13" s="33"/>
      <c r="L13" s="45">
        <v>200</v>
      </c>
      <c r="M13" s="45"/>
      <c r="N13" s="45"/>
      <c r="O13" s="45">
        <v>200</v>
      </c>
      <c r="P13" s="45"/>
      <c r="Q13" s="45"/>
      <c r="R13" s="45">
        <f t="shared" si="0"/>
        <v>200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200</v>
      </c>
      <c r="AI13" s="47">
        <f t="shared" si="5"/>
        <v>200</v>
      </c>
      <c r="AJ13" s="47">
        <f t="shared" si="6"/>
        <v>0</v>
      </c>
      <c r="AK13" s="48">
        <f t="shared" si="7"/>
        <v>1</v>
      </c>
      <c r="AL13" s="47">
        <v>500</v>
      </c>
      <c r="AM13" s="49">
        <v>500</v>
      </c>
    </row>
    <row r="14" spans="2:39" ht="12.75">
      <c r="B14" s="28">
        <v>6</v>
      </c>
      <c r="C14" s="41">
        <v>5</v>
      </c>
      <c r="D14" s="109" t="s">
        <v>130</v>
      </c>
      <c r="E14" s="109"/>
      <c r="F14" s="109"/>
      <c r="G14" s="42">
        <v>15921</v>
      </c>
      <c r="H14" s="43">
        <v>39914</v>
      </c>
      <c r="I14" s="43">
        <v>20000</v>
      </c>
      <c r="J14" s="44">
        <v>13611</v>
      </c>
      <c r="K14" s="33"/>
      <c r="L14" s="45">
        <v>10700</v>
      </c>
      <c r="M14" s="45"/>
      <c r="N14" s="45"/>
      <c r="O14" s="45">
        <v>9971</v>
      </c>
      <c r="P14" s="45">
        <v>30</v>
      </c>
      <c r="Q14" s="45"/>
      <c r="R14" s="45">
        <f t="shared" si="0"/>
        <v>10001</v>
      </c>
      <c r="S14" s="45">
        <f t="shared" si="1"/>
        <v>-699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10700</v>
      </c>
      <c r="AI14" s="47">
        <f t="shared" si="5"/>
        <v>10001</v>
      </c>
      <c r="AJ14" s="47">
        <f t="shared" si="6"/>
        <v>-699</v>
      </c>
      <c r="AK14" s="48">
        <f t="shared" si="7"/>
        <v>0.9346728971962617</v>
      </c>
      <c r="AL14" s="47">
        <v>20000</v>
      </c>
      <c r="AM14" s="49">
        <v>20000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10.00390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7</v>
      </c>
      <c r="D9" s="108" t="s">
        <v>65</v>
      </c>
      <c r="E9" s="108"/>
      <c r="F9" s="108"/>
      <c r="G9" s="30">
        <v>28111</v>
      </c>
      <c r="H9" s="31">
        <v>27307</v>
      </c>
      <c r="I9" s="31">
        <v>24150</v>
      </c>
      <c r="J9" s="32">
        <v>17432</v>
      </c>
      <c r="K9" s="33"/>
      <c r="L9" s="34">
        <v>13750</v>
      </c>
      <c r="M9" s="35"/>
      <c r="N9" s="35"/>
      <c r="O9" s="35">
        <v>15137</v>
      </c>
      <c r="P9" s="35">
        <v>350</v>
      </c>
      <c r="Q9" s="35"/>
      <c r="R9" s="35">
        <f>SUM(M9:Q9)</f>
        <v>15487</v>
      </c>
      <c r="S9" s="35">
        <f>R9-L9</f>
        <v>1737</v>
      </c>
      <c r="T9" s="33"/>
      <c r="U9" s="35">
        <v>20000</v>
      </c>
      <c r="V9" s="35"/>
      <c r="W9" s="35"/>
      <c r="X9" s="35"/>
      <c r="Y9" s="35"/>
      <c r="Z9" s="35">
        <v>20000</v>
      </c>
      <c r="AA9" s="35"/>
      <c r="AB9" s="35"/>
      <c r="AC9" s="35"/>
      <c r="AD9" s="35"/>
      <c r="AE9" s="35">
        <f>SUM(V9:AD9)</f>
        <v>20000</v>
      </c>
      <c r="AF9" s="35">
        <f>AE9-U9</f>
        <v>0</v>
      </c>
      <c r="AG9" s="36"/>
      <c r="AH9" s="37">
        <f>L9+U9</f>
        <v>33750</v>
      </c>
      <c r="AI9" s="38">
        <f>R9+AE9</f>
        <v>35487</v>
      </c>
      <c r="AJ9" s="38">
        <f>AI9-AH9</f>
        <v>1737</v>
      </c>
      <c r="AK9" s="39">
        <f>IF(AH9=0,"",AI9/AH9)</f>
        <v>1.0514666666666668</v>
      </c>
      <c r="AL9" s="38">
        <v>13750</v>
      </c>
      <c r="AM9" s="40">
        <v>13750</v>
      </c>
    </row>
    <row r="10" spans="2:39" ht="12.75">
      <c r="B10" s="28">
        <v>2</v>
      </c>
      <c r="C10" s="41">
        <v>1</v>
      </c>
      <c r="D10" s="109" t="s">
        <v>66</v>
      </c>
      <c r="E10" s="109"/>
      <c r="F10" s="109"/>
      <c r="G10" s="42">
        <v>25183</v>
      </c>
      <c r="H10" s="43">
        <v>26058</v>
      </c>
      <c r="I10" s="43">
        <v>20800</v>
      </c>
      <c r="J10" s="44">
        <v>12689</v>
      </c>
      <c r="K10" s="33"/>
      <c r="L10" s="45">
        <v>13400</v>
      </c>
      <c r="M10" s="45"/>
      <c r="N10" s="45"/>
      <c r="O10" s="45">
        <v>15137</v>
      </c>
      <c r="P10" s="45"/>
      <c r="Q10" s="45"/>
      <c r="R10" s="45">
        <f>SUM(M10:Q10)</f>
        <v>15137</v>
      </c>
      <c r="S10" s="45">
        <f>R10-L10</f>
        <v>1737</v>
      </c>
      <c r="T10" s="33"/>
      <c r="U10" s="45">
        <v>20000</v>
      </c>
      <c r="V10" s="45"/>
      <c r="W10" s="45"/>
      <c r="X10" s="45"/>
      <c r="Y10" s="45"/>
      <c r="Z10" s="45">
        <v>20000</v>
      </c>
      <c r="AA10" s="45"/>
      <c r="AB10" s="45"/>
      <c r="AC10" s="45"/>
      <c r="AD10" s="45"/>
      <c r="AE10" s="45">
        <f>SUM(V10:AD10)</f>
        <v>20000</v>
      </c>
      <c r="AF10" s="45">
        <f>AE10-U10</f>
        <v>0</v>
      </c>
      <c r="AG10" s="36"/>
      <c r="AH10" s="46">
        <f>L10+U10</f>
        <v>33400</v>
      </c>
      <c r="AI10" s="47">
        <f>R10+AE10</f>
        <v>35137</v>
      </c>
      <c r="AJ10" s="47">
        <f>AI10-AH10</f>
        <v>1737</v>
      </c>
      <c r="AK10" s="48">
        <f>IF(AH10=0,"",AI10/AH10)</f>
        <v>1.052005988023952</v>
      </c>
      <c r="AL10" s="47">
        <v>13400</v>
      </c>
      <c r="AM10" s="49">
        <v>13400</v>
      </c>
    </row>
    <row r="11" spans="2:39" ht="12.75">
      <c r="B11" s="28">
        <v>3</v>
      </c>
      <c r="C11" s="41">
        <v>2</v>
      </c>
      <c r="D11" s="109" t="s">
        <v>67</v>
      </c>
      <c r="E11" s="109"/>
      <c r="F11" s="109"/>
      <c r="G11" s="42">
        <v>2928</v>
      </c>
      <c r="H11" s="43">
        <v>1249</v>
      </c>
      <c r="I11" s="43">
        <v>3350</v>
      </c>
      <c r="J11" s="44">
        <v>4743</v>
      </c>
      <c r="K11" s="33"/>
      <c r="L11" s="45">
        <v>350</v>
      </c>
      <c r="M11" s="45"/>
      <c r="N11" s="45"/>
      <c r="O11" s="45"/>
      <c r="P11" s="45">
        <v>350</v>
      </c>
      <c r="Q11" s="45"/>
      <c r="R11" s="45">
        <f>SUM(M11:Q11)</f>
        <v>350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350</v>
      </c>
      <c r="AI11" s="47">
        <f>R11+AE11</f>
        <v>350</v>
      </c>
      <c r="AJ11" s="47">
        <f>AI11-AH11</f>
        <v>0</v>
      </c>
      <c r="AK11" s="48">
        <f>IF(AH11=0,"",AI11/AH11)</f>
        <v>1</v>
      </c>
      <c r="AL11" s="47">
        <v>350</v>
      </c>
      <c r="AM11" s="49">
        <v>350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10.14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8</v>
      </c>
      <c r="D9" s="108" t="s">
        <v>69</v>
      </c>
      <c r="E9" s="108"/>
      <c r="F9" s="108"/>
      <c r="G9" s="30">
        <v>33705</v>
      </c>
      <c r="H9" s="31">
        <v>37859</v>
      </c>
      <c r="I9" s="31">
        <v>53561</v>
      </c>
      <c r="J9" s="32">
        <v>32193</v>
      </c>
      <c r="K9" s="33"/>
      <c r="L9" s="34">
        <v>29561</v>
      </c>
      <c r="M9" s="35"/>
      <c r="N9" s="35">
        <v>390</v>
      </c>
      <c r="O9" s="35">
        <v>29171</v>
      </c>
      <c r="P9" s="35"/>
      <c r="Q9" s="35"/>
      <c r="R9" s="35">
        <f>SUM(M9:Q9)</f>
        <v>29561</v>
      </c>
      <c r="S9" s="35">
        <f>R9-L9</f>
        <v>0</v>
      </c>
      <c r="T9" s="33"/>
      <c r="U9" s="35">
        <v>29000</v>
      </c>
      <c r="V9" s="35"/>
      <c r="W9" s="35"/>
      <c r="X9" s="35"/>
      <c r="Y9" s="35"/>
      <c r="Z9" s="35"/>
      <c r="AA9" s="35">
        <v>29000</v>
      </c>
      <c r="AB9" s="35"/>
      <c r="AC9" s="35"/>
      <c r="AD9" s="35"/>
      <c r="AE9" s="35">
        <f>SUM(V9:AD9)</f>
        <v>29000</v>
      </c>
      <c r="AF9" s="35">
        <f>AE9-U9</f>
        <v>0</v>
      </c>
      <c r="AG9" s="36"/>
      <c r="AH9" s="37">
        <f>L9+U9</f>
        <v>58561</v>
      </c>
      <c r="AI9" s="38">
        <f>R9+AE9</f>
        <v>58561</v>
      </c>
      <c r="AJ9" s="38">
        <f>AI9-AH9</f>
        <v>0</v>
      </c>
      <c r="AK9" s="39">
        <f>IF(AH9=0,"",AI9/AH9)</f>
        <v>1</v>
      </c>
      <c r="AL9" s="38">
        <v>34561</v>
      </c>
      <c r="AM9" s="40">
        <v>34561</v>
      </c>
    </row>
    <row r="10" spans="2:39" ht="12.75">
      <c r="B10" s="28">
        <v>2</v>
      </c>
      <c r="C10" s="41">
        <v>1</v>
      </c>
      <c r="D10" s="109" t="s">
        <v>70</v>
      </c>
      <c r="E10" s="109"/>
      <c r="F10" s="109"/>
      <c r="G10" s="42">
        <v>30816</v>
      </c>
      <c r="H10" s="43">
        <v>36028</v>
      </c>
      <c r="I10" s="43">
        <v>36361</v>
      </c>
      <c r="J10" s="44">
        <v>28642</v>
      </c>
      <c r="K10" s="33"/>
      <c r="L10" s="45">
        <v>26361</v>
      </c>
      <c r="M10" s="45"/>
      <c r="N10" s="45">
        <v>261</v>
      </c>
      <c r="O10" s="45">
        <v>26100</v>
      </c>
      <c r="P10" s="45"/>
      <c r="Q10" s="45"/>
      <c r="R10" s="45">
        <f>SUM(M10:Q10)</f>
        <v>26361</v>
      </c>
      <c r="S10" s="45">
        <f>R10-L10</f>
        <v>0</v>
      </c>
      <c r="T10" s="33"/>
      <c r="U10" s="45">
        <v>5000</v>
      </c>
      <c r="V10" s="45"/>
      <c r="W10" s="45"/>
      <c r="X10" s="45"/>
      <c r="Y10" s="45"/>
      <c r="Z10" s="45"/>
      <c r="AA10" s="45">
        <v>5000</v>
      </c>
      <c r="AB10" s="45"/>
      <c r="AC10" s="45"/>
      <c r="AD10" s="45"/>
      <c r="AE10" s="45">
        <f>SUM(V10:AD10)</f>
        <v>5000</v>
      </c>
      <c r="AF10" s="45">
        <f>AE10-U10</f>
        <v>0</v>
      </c>
      <c r="AG10" s="36"/>
      <c r="AH10" s="46">
        <f>L10+U10</f>
        <v>31361</v>
      </c>
      <c r="AI10" s="47">
        <f>R10+AE10</f>
        <v>31361</v>
      </c>
      <c r="AJ10" s="47">
        <f>AI10-AH10</f>
        <v>0</v>
      </c>
      <c r="AK10" s="48">
        <f>IF(AH10=0,"",AI10/AH10)</f>
        <v>1</v>
      </c>
      <c r="AL10" s="47">
        <v>31361</v>
      </c>
      <c r="AM10" s="49">
        <v>31361</v>
      </c>
    </row>
    <row r="11" spans="2:39" ht="12.75">
      <c r="B11" s="28">
        <v>3</v>
      </c>
      <c r="C11" s="41">
        <v>2</v>
      </c>
      <c r="D11" s="109" t="s">
        <v>71</v>
      </c>
      <c r="E11" s="109"/>
      <c r="F11" s="109"/>
      <c r="G11" s="42">
        <v>2889</v>
      </c>
      <c r="H11" s="43">
        <v>1831</v>
      </c>
      <c r="I11" s="43">
        <v>3200</v>
      </c>
      <c r="J11" s="44">
        <v>3551</v>
      </c>
      <c r="K11" s="33"/>
      <c r="L11" s="45">
        <v>3200</v>
      </c>
      <c r="M11" s="45"/>
      <c r="N11" s="45">
        <v>129</v>
      </c>
      <c r="O11" s="45">
        <v>3071</v>
      </c>
      <c r="P11" s="45"/>
      <c r="Q11" s="45"/>
      <c r="R11" s="45">
        <f>SUM(M11:Q11)</f>
        <v>3200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3200</v>
      </c>
      <c r="AI11" s="47">
        <f>R11+AE11</f>
        <v>3200</v>
      </c>
      <c r="AJ11" s="47">
        <f>AI11-AH11</f>
        <v>0</v>
      </c>
      <c r="AK11" s="48">
        <f>IF(AH11=0,"",AI11/AH11)</f>
        <v>1</v>
      </c>
      <c r="AL11" s="47">
        <v>3200</v>
      </c>
      <c r="AM11" s="49">
        <v>3200</v>
      </c>
    </row>
    <row r="12" spans="2:39" ht="12.75">
      <c r="B12" s="28">
        <v>4</v>
      </c>
      <c r="C12" s="41">
        <v>3</v>
      </c>
      <c r="D12" s="109" t="s">
        <v>72</v>
      </c>
      <c r="E12" s="109"/>
      <c r="F12" s="109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10000</v>
      </c>
      <c r="V12" s="45"/>
      <c r="W12" s="45"/>
      <c r="X12" s="45"/>
      <c r="Y12" s="45"/>
      <c r="Z12" s="45"/>
      <c r="AA12" s="45">
        <v>10000</v>
      </c>
      <c r="AB12" s="45"/>
      <c r="AC12" s="45"/>
      <c r="AD12" s="45"/>
      <c r="AE12" s="45">
        <f>SUM(V12:AD12)</f>
        <v>10000</v>
      </c>
      <c r="AF12" s="45">
        <f>AE12-U12</f>
        <v>0</v>
      </c>
      <c r="AG12" s="36"/>
      <c r="AH12" s="46">
        <f>L12+U12</f>
        <v>10000</v>
      </c>
      <c r="AI12" s="47">
        <f>R12+AE12</f>
        <v>10000</v>
      </c>
      <c r="AJ12" s="47">
        <f>AI12-AH12</f>
        <v>0</v>
      </c>
      <c r="AK12" s="48">
        <f>IF(AH12=0,"",AI12/AH12)</f>
        <v>1</v>
      </c>
      <c r="AL12" s="47"/>
      <c r="AM12" s="49"/>
    </row>
    <row r="13" spans="2:39" ht="12.75">
      <c r="B13" s="28">
        <v>5</v>
      </c>
      <c r="C13" s="41">
        <v>4</v>
      </c>
      <c r="D13" s="109" t="s">
        <v>73</v>
      </c>
      <c r="E13" s="109"/>
      <c r="F13" s="109"/>
      <c r="G13" s="42"/>
      <c r="H13" s="43"/>
      <c r="I13" s="43">
        <v>14000</v>
      </c>
      <c r="J13" s="44"/>
      <c r="K13" s="33"/>
      <c r="L13" s="45"/>
      <c r="M13" s="45"/>
      <c r="N13" s="45"/>
      <c r="O13" s="45"/>
      <c r="P13" s="45"/>
      <c r="Q13" s="45"/>
      <c r="R13" s="45">
        <f>SUM(M13:Q13)</f>
        <v>0</v>
      </c>
      <c r="S13" s="45">
        <f>R13-L13</f>
        <v>0</v>
      </c>
      <c r="T13" s="33"/>
      <c r="U13" s="45">
        <v>14000</v>
      </c>
      <c r="V13" s="45"/>
      <c r="W13" s="45"/>
      <c r="X13" s="45"/>
      <c r="Y13" s="45"/>
      <c r="Z13" s="45"/>
      <c r="AA13" s="45">
        <v>14000</v>
      </c>
      <c r="AB13" s="45"/>
      <c r="AC13" s="45"/>
      <c r="AD13" s="45"/>
      <c r="AE13" s="45">
        <f>SUM(V13:AD13)</f>
        <v>14000</v>
      </c>
      <c r="AF13" s="45">
        <f>AE13-U13</f>
        <v>0</v>
      </c>
      <c r="AG13" s="36"/>
      <c r="AH13" s="46">
        <f>L13+U13</f>
        <v>14000</v>
      </c>
      <c r="AI13" s="47">
        <f>R13+AE13</f>
        <v>14000</v>
      </c>
      <c r="AJ13" s="47">
        <f>AI13-AH13</f>
        <v>0</v>
      </c>
      <c r="AK13" s="48">
        <f>IF(AH13=0,"",AI13/AH13)</f>
        <v>1</v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D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43008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43008</v>
      </c>
      <c r="AG7" s="15"/>
      <c r="AH7" s="16" t="s">
        <v>10</v>
      </c>
      <c r="AI7" s="17" t="s">
        <v>10</v>
      </c>
      <c r="AJ7" s="113">
        <v>43008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10"/>
      <c r="N8" s="110"/>
      <c r="O8" s="110"/>
      <c r="P8" s="110"/>
      <c r="Q8" s="110"/>
      <c r="R8" s="110"/>
      <c r="S8" s="112"/>
      <c r="T8" s="12"/>
      <c r="U8" s="25">
        <v>2017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2017</v>
      </c>
      <c r="AI8" s="18">
        <v>2017</v>
      </c>
      <c r="AJ8" s="113"/>
      <c r="AK8" s="113"/>
      <c r="AL8" s="18">
        <v>2018</v>
      </c>
      <c r="AM8" s="27">
        <v>2019</v>
      </c>
    </row>
    <row r="9" spans="2:39" ht="12.75">
      <c r="B9" s="28">
        <v>1</v>
      </c>
      <c r="C9" s="29">
        <v>9</v>
      </c>
      <c r="D9" s="108" t="s">
        <v>75</v>
      </c>
      <c r="E9" s="108"/>
      <c r="F9" s="108"/>
      <c r="G9" s="30">
        <v>8751</v>
      </c>
      <c r="H9" s="31">
        <v>8006</v>
      </c>
      <c r="I9" s="31">
        <v>68321</v>
      </c>
      <c r="J9" s="32">
        <v>41676</v>
      </c>
      <c r="K9" s="33"/>
      <c r="L9" s="34">
        <v>8583</v>
      </c>
      <c r="M9" s="35"/>
      <c r="N9" s="35">
        <v>131</v>
      </c>
      <c r="O9" s="35">
        <v>11452</v>
      </c>
      <c r="P9" s="35"/>
      <c r="Q9" s="35"/>
      <c r="R9" s="35">
        <f>SUM(M9:Q9)</f>
        <v>11583</v>
      </c>
      <c r="S9" s="35">
        <f>R9-L9</f>
        <v>3000</v>
      </c>
      <c r="T9" s="33"/>
      <c r="U9" s="35">
        <v>5080</v>
      </c>
      <c r="V9" s="35"/>
      <c r="W9" s="35"/>
      <c r="X9" s="35"/>
      <c r="Y9" s="35"/>
      <c r="Z9" s="35">
        <v>5080</v>
      </c>
      <c r="AA9" s="35"/>
      <c r="AB9" s="35"/>
      <c r="AC9" s="35"/>
      <c r="AD9" s="35"/>
      <c r="AE9" s="35">
        <f>SUM(V9:AD9)</f>
        <v>5080</v>
      </c>
      <c r="AF9" s="35">
        <f>AE9-U9</f>
        <v>0</v>
      </c>
      <c r="AG9" s="36"/>
      <c r="AH9" s="37">
        <f>L9+U9</f>
        <v>13663</v>
      </c>
      <c r="AI9" s="38">
        <f>R9+AE9</f>
        <v>16663</v>
      </c>
      <c r="AJ9" s="38">
        <f>AI9-AH9</f>
        <v>3000</v>
      </c>
      <c r="AK9" s="39">
        <f>IF(AH9=0,"",AI9/AH9)</f>
        <v>1.2195711044426554</v>
      </c>
      <c r="AL9" s="38">
        <v>8601</v>
      </c>
      <c r="AM9" s="40">
        <v>8601</v>
      </c>
    </row>
    <row r="10" spans="2:39" ht="12.75">
      <c r="B10" s="28">
        <v>2</v>
      </c>
      <c r="C10" s="41">
        <v>1</v>
      </c>
      <c r="D10" s="109" t="s">
        <v>76</v>
      </c>
      <c r="E10" s="109"/>
      <c r="F10" s="109"/>
      <c r="G10" s="42">
        <v>8537</v>
      </c>
      <c r="H10" s="43">
        <v>7690</v>
      </c>
      <c r="I10" s="43">
        <v>68021</v>
      </c>
      <c r="J10" s="44">
        <v>41505</v>
      </c>
      <c r="K10" s="33"/>
      <c r="L10" s="45">
        <v>8221</v>
      </c>
      <c r="M10" s="45"/>
      <c r="N10" s="45">
        <v>131</v>
      </c>
      <c r="O10" s="45">
        <v>11090</v>
      </c>
      <c r="P10" s="45"/>
      <c r="Q10" s="45"/>
      <c r="R10" s="45">
        <f>SUM(M10:Q10)</f>
        <v>11221</v>
      </c>
      <c r="S10" s="45">
        <f>R10-L10</f>
        <v>3000</v>
      </c>
      <c r="T10" s="33"/>
      <c r="U10" s="45">
        <v>5080</v>
      </c>
      <c r="V10" s="45"/>
      <c r="W10" s="45"/>
      <c r="X10" s="45"/>
      <c r="Y10" s="45"/>
      <c r="Z10" s="45">
        <v>5080</v>
      </c>
      <c r="AA10" s="45"/>
      <c r="AB10" s="45"/>
      <c r="AC10" s="45"/>
      <c r="AD10" s="45"/>
      <c r="AE10" s="45">
        <f>SUM(V10:AD10)</f>
        <v>5080</v>
      </c>
      <c r="AF10" s="45">
        <f>AE10-U10</f>
        <v>0</v>
      </c>
      <c r="AG10" s="36"/>
      <c r="AH10" s="46">
        <f>L10+U10</f>
        <v>13301</v>
      </c>
      <c r="AI10" s="47">
        <f>R10+AE10</f>
        <v>16301</v>
      </c>
      <c r="AJ10" s="47">
        <f>AI10-AH10</f>
        <v>3000</v>
      </c>
      <c r="AK10" s="48">
        <f>IF(AH10=0,"",AI10/AH10)</f>
        <v>1.2255469513570407</v>
      </c>
      <c r="AL10" s="47">
        <v>8301</v>
      </c>
      <c r="AM10" s="49">
        <v>8301</v>
      </c>
    </row>
    <row r="11" spans="2:39" ht="12.75">
      <c r="B11" s="28">
        <v>3</v>
      </c>
      <c r="C11" s="41">
        <v>2</v>
      </c>
      <c r="D11" s="109" t="s">
        <v>77</v>
      </c>
      <c r="E11" s="109"/>
      <c r="F11" s="109"/>
      <c r="G11" s="42">
        <v>35</v>
      </c>
      <c r="H11" s="43">
        <v>144</v>
      </c>
      <c r="I11" s="43">
        <v>100</v>
      </c>
      <c r="J11" s="44">
        <v>38</v>
      </c>
      <c r="K11" s="33"/>
      <c r="L11" s="45">
        <v>162</v>
      </c>
      <c r="M11" s="45"/>
      <c r="N11" s="45"/>
      <c r="O11" s="45">
        <v>162</v>
      </c>
      <c r="P11" s="45"/>
      <c r="Q11" s="45"/>
      <c r="R11" s="45">
        <f>SUM(M11:Q11)</f>
        <v>162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162</v>
      </c>
      <c r="AI11" s="47">
        <f>R11+AE11</f>
        <v>162</v>
      </c>
      <c r="AJ11" s="47">
        <f>AI11-AH11</f>
        <v>0</v>
      </c>
      <c r="AK11" s="48">
        <f>IF(AH11=0,"",AI11/AH11)</f>
        <v>1</v>
      </c>
      <c r="AL11" s="47">
        <v>100</v>
      </c>
      <c r="AM11" s="49">
        <v>100</v>
      </c>
    </row>
    <row r="12" spans="2:39" ht="12.75">
      <c r="B12" s="28">
        <v>4</v>
      </c>
      <c r="C12" s="41">
        <v>3</v>
      </c>
      <c r="D12" s="109" t="s">
        <v>78</v>
      </c>
      <c r="E12" s="109"/>
      <c r="F12" s="109"/>
      <c r="G12" s="42">
        <v>179</v>
      </c>
      <c r="H12" s="43">
        <v>172</v>
      </c>
      <c r="I12" s="43">
        <v>200</v>
      </c>
      <c r="J12" s="44">
        <v>133</v>
      </c>
      <c r="K12" s="33"/>
      <c r="L12" s="45">
        <v>200</v>
      </c>
      <c r="M12" s="45"/>
      <c r="N12" s="45"/>
      <c r="O12" s="45">
        <v>200</v>
      </c>
      <c r="P12" s="45"/>
      <c r="Q12" s="45"/>
      <c r="R12" s="45">
        <f>SUM(M12:Q12)</f>
        <v>200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200</v>
      </c>
      <c r="AI12" s="47">
        <f>R12+AE12</f>
        <v>200</v>
      </c>
      <c r="AJ12" s="47">
        <f>AI12-AH12</f>
        <v>0</v>
      </c>
      <c r="AK12" s="48">
        <f>IF(AH12=0,"",AI12/AH12)</f>
        <v>1</v>
      </c>
      <c r="AL12" s="47">
        <v>200</v>
      </c>
      <c r="AM12" s="49">
        <v>200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2017-10-06T08:44:48Z</dcterms:created>
  <dcterms:modified xsi:type="dcterms:W3CDTF">2017-10-06T08:55:52Z</dcterms:modified>
  <cp:category/>
  <cp:version/>
  <cp:contentType/>
  <cp:contentStatus/>
</cp:coreProperties>
</file>